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ju.GOV\OneDrive - sauevald.ee\Desktop\Personalijuhtimine\PALK\STATISTIKA_RAPORTEERIMINE\Personali- ja palgastatistika\2023\"/>
    </mc:Choice>
  </mc:AlternateContent>
  <bookViews>
    <workbookView xWindow="-105" yWindow="-105" windowWidth="19425" windowHeight="10425" tabRatio="823"/>
  </bookViews>
  <sheets>
    <sheet name="Kontaktandmed" sheetId="2" r:id="rId1"/>
    <sheet name="1. Keskmine teenistujate arv" sheetId="3" r:id="rId2"/>
    <sheet name="2. Personalistatistika" sheetId="4" r:id="rId3"/>
    <sheet name="3. Lahkumised" sheetId="5" r:id="rId4"/>
    <sheet name="4. Tulemised" sheetId="6" r:id="rId5"/>
    <sheet name="5.1. Koolitus" sheetId="12" r:id="rId6"/>
    <sheet name="5.2. Koolitus" sheetId="7" r:id="rId7"/>
    <sheet name="6. Hindamine" sheetId="8" r:id="rId8"/>
    <sheet name="7. Värbamine" sheetId="9" r:id="rId9"/>
    <sheet name="8. Keskmine palk" sheetId="11" r:id="rId10"/>
    <sheet name="9. Palk" sheetId="10" r:id="rId11"/>
    <sheet name="10. Personalijuhtimine" sheetId="14" r:id="rId12"/>
    <sheet name="Klassifikaatorid" sheetId="1" r:id="rId13"/>
  </sheets>
  <definedNames>
    <definedName name="_xlnm._FilterDatabase" localSheetId="2" hidden="1">'2. Personalistatistika'!$A$1:$I$104</definedName>
    <definedName name="_xlnm._FilterDatabase" localSheetId="8" hidden="1">'7. Värbamine'!$C$1:$C$11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6" i="10" l="1"/>
  <c r="J76" i="10"/>
  <c r="K76" i="10"/>
  <c r="L76" i="10"/>
  <c r="M76" i="10"/>
  <c r="H76" i="10"/>
  <c r="C4" i="8" l="1"/>
  <c r="H2" i="3"/>
  <c r="C2" i="3" l="1"/>
  <c r="D2" i="3"/>
  <c r="E3" i="3" l="1"/>
  <c r="E6" i="3" l="1"/>
  <c r="E7" i="3"/>
  <c r="C18" i="7" l="1"/>
  <c r="C16" i="7"/>
  <c r="C24" i="7"/>
  <c r="A3" i="9"/>
  <c r="A4" i="9"/>
  <c r="A5" i="9"/>
  <c r="A6" i="9"/>
  <c r="A7" i="9"/>
  <c r="A8" i="9"/>
  <c r="A9" i="9"/>
  <c r="A10" i="9"/>
  <c r="A11" i="9"/>
  <c r="A9" i="5"/>
  <c r="A8" i="5" l="1"/>
  <c r="C25" i="7" l="1"/>
  <c r="A3" i="5" l="1"/>
  <c r="A4" i="5"/>
  <c r="A5" i="5"/>
  <c r="A6" i="5"/>
  <c r="A7" i="5"/>
  <c r="E3" i="8"/>
  <c r="E4" i="8" s="1"/>
  <c r="K2" i="9" l="1"/>
  <c r="G2" i="3"/>
  <c r="F2" i="3"/>
  <c r="A8" i="10" l="1"/>
  <c r="A9" i="10"/>
  <c r="A7" i="10"/>
  <c r="O7" i="10" s="1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10" i="10"/>
  <c r="B2" i="12" l="1"/>
  <c r="F4" i="11" l="1"/>
  <c r="F5" i="11"/>
  <c r="G4" i="11" l="1"/>
  <c r="C2" i="11"/>
  <c r="A2" i="3" l="1"/>
  <c r="F2" i="8" l="1"/>
  <c r="G2" i="8" s="1"/>
  <c r="E4" i="3"/>
  <c r="E5" i="3"/>
  <c r="A5" i="3" l="1"/>
  <c r="D4" i="8"/>
  <c r="F3" i="8"/>
  <c r="G3" i="8" s="1"/>
  <c r="F4" i="8" l="1"/>
  <c r="A3" i="11" l="1"/>
  <c r="A4" i="11"/>
  <c r="A5" i="11"/>
  <c r="A2" i="11"/>
  <c r="A2" i="9"/>
  <c r="A3" i="8"/>
  <c r="A4" i="8"/>
  <c r="A2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4" i="7"/>
  <c r="A25" i="7"/>
  <c r="A3" i="7"/>
  <c r="A2" i="5"/>
  <c r="A3" i="3"/>
  <c r="A4" i="3"/>
  <c r="A6" i="3"/>
  <c r="A7" i="3"/>
  <c r="L97" i="10" l="1"/>
  <c r="L98" i="10"/>
  <c r="G5" i="11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E2" i="11" l="1"/>
  <c r="G3" i="11"/>
  <c r="D2" i="11"/>
  <c r="F2" i="11" s="1"/>
  <c r="F3" i="11"/>
  <c r="G2" i="11" l="1"/>
</calcChain>
</file>

<file path=xl/comments1.xml><?xml version="1.0" encoding="utf-8"?>
<comments xmlns="http://schemas.openxmlformats.org/spreadsheetml/2006/main">
  <authors>
    <author>Anneli Lunts</author>
    <author>Autor</author>
    <author>Birgit Haasmaa</author>
  </authors>
  <commentList>
    <comment ref="E1" authorId="0" shapeId="0">
      <text>
        <r>
          <rPr>
            <b/>
            <sz val="8"/>
            <color indexed="81"/>
            <rFont val="Segoe UI"/>
            <family val="2"/>
            <charset val="186"/>
          </rPr>
          <t xml:space="preserve">Avaliku teenistuse seaduse § 6 lg 3:
</t>
        </r>
        <r>
          <rPr>
            <sz val="8"/>
            <color indexed="81"/>
            <rFont val="Segoe UI"/>
            <family val="2"/>
            <charset val="186"/>
          </rPr>
          <t>Kohaliku omavalitsuse üksuse ametiasutus käesoleva paragrahvi lõike 1 tähenduses on:</t>
        </r>
        <r>
          <rPr>
            <b/>
            <sz val="8"/>
            <color indexed="81"/>
            <rFont val="Segoe UI"/>
            <family val="2"/>
            <charset val="186"/>
          </rPr>
          <t xml:space="preserve">
  </t>
        </r>
        <r>
          <rPr>
            <sz val="8"/>
            <color indexed="81"/>
            <rFont val="Segoe UI"/>
            <family val="2"/>
            <charset val="186"/>
          </rPr>
          <t>1) valla- ja linnavolikogu kantselei;
  2) valla- ja linnakantselei;
  3) valla- ja linnavalitsus asutusena koos struktuuriüksustega;
  4) osavalla- ja linnaosavalitsus asutusena;
  5) valla- ja linnavalitsuse amet;
  6) valla või linna ühisamet.</t>
        </r>
      </text>
    </comment>
    <comment ref="F1" authorId="1" shapeId="0">
      <text>
        <r>
          <rPr>
            <sz val="9"/>
            <color indexed="81"/>
            <rFont val="Tahoma"/>
            <family val="2"/>
            <charset val="186"/>
          </rPr>
          <t xml:space="preserve">
Isikute arvu kontroll 2.Personalistatistika töölehe andmetega.
Kui erinevus on +/-9 või rohkem isikut, tuleb üle kontrollida Aasta keskmine teenistujate arv ja Personalistatisitika 31.12.2022 seisuga.
Valemit mitte muuta!</t>
        </r>
      </text>
    </comment>
    <comment ref="G1" authorId="1" shapeId="0">
      <text>
        <r>
          <rPr>
            <sz val="9"/>
            <color indexed="81"/>
            <rFont val="Tahoma"/>
            <family val="2"/>
            <charset val="186"/>
          </rPr>
          <t xml:space="preserve">
Täistööajale taandatud teenistujate arvu kontroll 2.Personalistatistika töölehel toodud isikute koormusega.
Kui erinevus on +/-9 või rohkem, tuleb üle kontrollida Aasta keskmine täistööajale taandatud teenistujate arv ja Personalistatistikas toodud andmed ja koormus 31.12.2022 seisuga.
Valemit mitte muuta!</t>
        </r>
      </text>
    </comment>
    <comment ref="H1" authorId="2" shapeId="0">
      <text>
        <r>
          <rPr>
            <sz val="9"/>
            <color indexed="81"/>
            <rFont val="Segoe UI"/>
            <family val="2"/>
            <charset val="186"/>
          </rPr>
          <t xml:space="preserve">
Keskmine teenistujate arvu võrdlus täistööajale taandatud teenistujate arvuga 
Kui erinevus on +/-2 või rohkem, tuleb üle kontrollida keskmine isikute arv ja täistööajale taandatud iskute arv
Valemit mitte muuta!</t>
        </r>
      </text>
    </comment>
    <comment ref="B6" authorId="0" shapeId="0">
      <text>
        <r>
          <rPr>
            <sz val="8"/>
            <color indexed="81"/>
            <rFont val="Segoe UI"/>
            <family val="2"/>
            <charset val="186"/>
          </rPr>
          <t>Mitte arvestada "sh ametnikud" lahtris linnapead/vallavanemet ja abilinnapead/abivallavanemat.</t>
        </r>
      </text>
    </comment>
    <comment ref="B7" authorId="0" shapeId="0">
      <text>
        <r>
          <rPr>
            <sz val="8"/>
            <color indexed="81"/>
            <rFont val="Segoe UI"/>
            <family val="2"/>
            <charset val="186"/>
          </rPr>
          <t xml:space="preserve">Kui ametiasutuse nimekirjas on ka töölepingulisi töötajaid, siis palun märkida nende arv.
</t>
        </r>
      </text>
    </comment>
  </commentList>
</comments>
</file>

<file path=xl/comments2.xml><?xml version="1.0" encoding="utf-8"?>
<comments xmlns="http://schemas.openxmlformats.org/spreadsheetml/2006/main">
  <authors>
    <author>Anneli Lunts</author>
  </authors>
  <commentList>
    <comment ref="I1" authorId="0" shapeId="0">
      <text>
        <r>
          <rPr>
            <b/>
            <sz val="8"/>
            <color indexed="81"/>
            <rFont val="Segoe UI"/>
            <family val="2"/>
            <charset val="186"/>
          </rPr>
          <t xml:space="preserve">Avaliku teenistuse seaduse § 6 lg 3:
</t>
        </r>
        <r>
          <rPr>
            <sz val="8"/>
            <color indexed="81"/>
            <rFont val="Segoe UI"/>
            <family val="2"/>
            <charset val="186"/>
          </rPr>
          <t>Kohaliku omavalitsuse üksuse ametiasutus käesoleva paragrahvi lõike 1 tähenduses on:</t>
        </r>
        <r>
          <rPr>
            <b/>
            <sz val="8"/>
            <color indexed="81"/>
            <rFont val="Segoe UI"/>
            <family val="2"/>
            <charset val="186"/>
          </rPr>
          <t xml:space="preserve">
  </t>
        </r>
        <r>
          <rPr>
            <sz val="8"/>
            <color indexed="81"/>
            <rFont val="Segoe UI"/>
            <family val="2"/>
            <charset val="186"/>
          </rPr>
          <t xml:space="preserve">1) valla- ja linnavolikogu kantselei;
  2) valla- ja linnakantselei;
  3) valla- ja linnavalitsus asutusena koos struktuuriüksustega;
  4) osavalla- ja linnaosavalitsus asutusena;
  5) valla- ja linnavalitsuse amet;
   6) valla või linna ühisamet.
</t>
        </r>
      </text>
    </comment>
  </commentList>
</comments>
</file>

<file path=xl/comments3.xml><?xml version="1.0" encoding="utf-8"?>
<comments xmlns="http://schemas.openxmlformats.org/spreadsheetml/2006/main">
  <authors>
    <author>Ly Ridala</author>
    <author>Anneli Lunts</author>
  </authors>
  <commentList>
    <comment ref="B1" authorId="0" shapeId="0">
      <text>
        <r>
          <rPr>
            <sz val="8"/>
            <color indexed="81"/>
            <rFont val="Segoe UI"/>
            <family val="2"/>
            <charset val="186"/>
          </rPr>
          <t>Kui töötaja osales koolitusel 2023. a. detsembris, kuid asutus tasus tema koolitusel osalemisega seotud kulud 2024. a. jaanuaris, palume kajastada 2023. a. statistikas vastava koolituse mahtu, osaluste arvu ja koolituskulu.</t>
        </r>
      </text>
    </comment>
    <comment ref="B3" authorId="1" shapeId="0">
      <text>
        <r>
          <rPr>
            <sz val="8"/>
            <color indexed="81"/>
            <rFont val="Segoe UI"/>
            <family val="2"/>
            <charset val="186"/>
          </rPr>
          <t>Siin ja edaspidi: täisarv</t>
        </r>
      </text>
    </comment>
    <comment ref="B4" authorId="1" shapeId="0">
      <text>
        <r>
          <rPr>
            <sz val="8"/>
            <color indexed="81"/>
            <rFont val="Segoe UI"/>
            <family val="2"/>
            <charset val="186"/>
          </rPr>
          <t xml:space="preserve">Koolituskuludes arvestada kõiki koolitusi, sh sisekoolitusi.  Sisaldab nii asutuse eelarvest kui välisabist teie asutuse ametnike ja töötajate koolitamiseks tehtud koolituskulusid (sh nii otsesed kui kaudsed koolituskulud). </t>
        </r>
        <r>
          <rPr>
            <b/>
            <sz val="8"/>
            <color indexed="81"/>
            <rFont val="Segoe UI"/>
            <family val="2"/>
            <charset val="186"/>
          </rPr>
          <t>Palume näidata ilma käibemaksuta.</t>
        </r>
      </text>
    </comment>
    <comment ref="B5" authorId="1" shapeId="0">
      <text>
        <r>
          <rPr>
            <sz val="8"/>
            <color indexed="81"/>
            <rFont val="Segoe UI"/>
            <family val="2"/>
            <charset val="186"/>
          </rPr>
          <t>Iga koolitusel osalenud teenistuja läheb arvesse ainult üks kord (kui üks inimene osales kolmel erineval koolitusel, läheb temaga seotult kirja üks osaleja).</t>
        </r>
      </text>
    </comment>
  </commentList>
</comments>
</file>

<file path=xl/comments4.xml><?xml version="1.0" encoding="utf-8"?>
<comments xmlns="http://schemas.openxmlformats.org/spreadsheetml/2006/main">
  <authors>
    <author>Ly Ridala</author>
    <author>Anneli Lunts</author>
  </authors>
  <commentList>
    <comment ref="B1" authorId="0" shapeId="0">
      <text>
        <r>
          <rPr>
            <sz val="8"/>
            <color indexed="81"/>
            <rFont val="Segoe UI"/>
            <family val="2"/>
            <charset val="186"/>
          </rPr>
          <t>Kui töötaja osales koolitusel 2023. a. detsembris, kuid asutus tasus tema koolitusel osalemisega seotud kulud 2024. a. jaanuaris, palume kajastada 2023. a. statistikas vastava koolituse mahtu, osaluste arvu ja koolituskulu.</t>
        </r>
      </text>
    </comment>
    <comment ref="C2" authorId="1" shapeId="0">
      <text>
        <r>
          <rPr>
            <sz val="8"/>
            <color indexed="81"/>
            <rFont val="Segoe UI"/>
            <family val="2"/>
            <charset val="186"/>
          </rPr>
          <t>1 koolitustund = 45 min;  1 koolituspäev = 7 koolitustundi
Näiteks: 5 inimese osalemisel samal 8-tunnisel koolitusel on tulemuseks 40 tundi.</t>
        </r>
      </text>
    </comment>
  </commentList>
</comments>
</file>

<file path=xl/comments5.xml><?xml version="1.0" encoding="utf-8"?>
<comments xmlns="http://schemas.openxmlformats.org/spreadsheetml/2006/main">
  <authors>
    <author>Anneli Lunts</author>
  </authors>
  <commentList>
    <comment ref="B2" authorId="0" shapeId="0">
      <text>
        <r>
          <rPr>
            <sz val="8"/>
            <color indexed="81"/>
            <rFont val="Segoe UI"/>
            <family val="2"/>
            <charset val="186"/>
          </rPr>
          <t>Vastavalt ATS §30 peab vähemalt kord aastas vahetu juht temale alluva ametnikuga läbi viima arengu- ja hindamisvestluse. ATSis on toodud erisused, millal võib seda edasi lükata järgmisesse aastasse.</t>
        </r>
      </text>
    </comment>
    <comment ref="D2" authorId="0" shapeId="0">
      <text>
        <r>
          <rPr>
            <sz val="8"/>
            <color indexed="81"/>
            <rFont val="Segoe UI"/>
            <family val="2"/>
            <charset val="186"/>
          </rPr>
          <t>Avaliku teenistuse seaduse § 30 lg 2: Arengu- ja hindamisvestluse võib edasi lükata järgmisesse aastasse, kui:
1) ametniku avaliku võimu teostamise õigus on arengu- ja hindamisvestlusele eelneva aasta jooksul olnud peatatud kokku üle kuue kuu;
2) ametniku teenistussuhe on vahetult enne arengu- ja hindamisvestlust kestnud vähem kui kuus kuud;
3) ametniku vahetu juhi teenistussuhe on vahetult enne arengu- ja hindamisvestlust kestnud vähem kui neli kuud.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B3" authorId="0" shapeId="0">
      <text>
        <r>
          <rPr>
            <b/>
            <sz val="8"/>
            <color indexed="81"/>
            <rFont val="Segoe UI"/>
            <family val="2"/>
            <charset val="186"/>
          </rPr>
          <t xml:space="preserve">Töötajate arenguvestluste puhul kasutada ametnikele kehtivate nõuete analoogiat
</t>
        </r>
      </text>
    </comment>
  </commentList>
</comments>
</file>

<file path=xl/comments6.xml><?xml version="1.0" encoding="utf-8"?>
<comments xmlns="http://schemas.openxmlformats.org/spreadsheetml/2006/main">
  <authors>
    <author>Birgit Haasmaa</author>
    <author>Anneli Lunts</author>
  </authors>
  <commentList>
    <comment ref="K1" authorId="0" shapeId="0">
      <text>
        <r>
          <rPr>
            <sz val="9"/>
            <color indexed="81"/>
            <rFont val="Segoe UI"/>
            <family val="2"/>
            <charset val="186"/>
          </rPr>
          <t xml:space="preserve">Aitab kontrollida andmete õigsust. Vajadusel täpsustada tekkinud vahesid kirja teel.
Valemit mitte muuta!
</t>
        </r>
      </text>
    </comment>
    <comment ref="J2" authorId="1" shapeId="0">
      <text>
        <r>
          <rPr>
            <sz val="8"/>
            <color indexed="81"/>
            <rFont val="Segoe UI"/>
            <family val="2"/>
            <charset val="186"/>
          </rPr>
          <t>Kui teenistuskoht jäi täitmata, siis märkida 0.</t>
        </r>
      </text>
    </comment>
  </commentList>
</comments>
</file>

<file path=xl/comments7.xml><?xml version="1.0" encoding="utf-8"?>
<comments xmlns="http://schemas.openxmlformats.org/spreadsheetml/2006/main">
  <authors>
    <author>Anneli Lunts</author>
  </authors>
  <commentList>
    <comment ref="B5" authorId="0" shapeId="0">
      <text>
        <r>
          <rPr>
            <b/>
            <sz val="8"/>
            <color indexed="81"/>
            <rFont val="Segoe UI"/>
            <family val="2"/>
            <charset val="186"/>
          </rPr>
          <t>Ainult KOV üksuse ametiasutuste töötajad.</t>
        </r>
        <r>
          <rPr>
            <sz val="8"/>
            <color indexed="81"/>
            <rFont val="Segoe UI"/>
            <family val="2"/>
            <charset val="186"/>
          </rPr>
          <t xml:space="preserve">
</t>
        </r>
        <r>
          <rPr>
            <u/>
            <sz val="8"/>
            <color indexed="81"/>
            <rFont val="Segoe UI"/>
            <family val="2"/>
            <charset val="186"/>
          </rPr>
          <t>Avaliku teenistuse seaduse § 6 lg 3:</t>
        </r>
        <r>
          <rPr>
            <sz val="8"/>
            <color indexed="81"/>
            <rFont val="Segoe UI"/>
            <family val="2"/>
            <charset val="186"/>
          </rPr>
          <t xml:space="preserve">
Kohaliku omavalitsuse üksuse ametiasutus käesoleva paragrahvi lõike 1 tähenduses on:
  1) valla- ja linnavolikogu kantselei;
  2) valla- ja linnakantselei;
  3) valla- ja linnavalitsus asutusena koos struktuuriüksustega;
  4) osavalla- ja linnaosavalitsus asutusena;
  5) valla- ja linnavalitsuse amet;
  6) valla või linna ühisamet.
</t>
        </r>
      </text>
    </comment>
  </commentList>
</comments>
</file>

<file path=xl/comments8.xml><?xml version="1.0" encoding="utf-8"?>
<comments xmlns="http://schemas.openxmlformats.org/spreadsheetml/2006/main">
  <authors>
    <author>Birgit Hänilane</author>
    <author>Autor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186"/>
          </rPr>
          <t xml:space="preserve">Kui inimene on töötanud 6 kuud täiskoormusega, on tema töötatud perioodi keskmine koormus 1. 
Kui inimene on töötanud samal ametikohal 5 kuud täiskoormusega ning 5 kuud 0,5 koormusega, on tema töötatud perioodi keskmine koormus 0,75 (arvutuskäik: (5*1+5*0,5)/10=0,75). 
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>Ametnike arv palgastatistika lehel peaks võrduma ametnike arvuga personalistatistika lehel + aasta jooksul lahkunud ametnikud + vallavanem/linnaepea.
Valemit mitte muuta!</t>
        </r>
      </text>
    </comment>
  </commentList>
</comments>
</file>

<file path=xl/sharedStrings.xml><?xml version="1.0" encoding="utf-8"?>
<sst xmlns="http://schemas.openxmlformats.org/spreadsheetml/2006/main" count="1540" uniqueCount="467">
  <si>
    <t>NB! PALUME SEDA LEHTE MITTE KUSTUTADA EGA MUUTA!</t>
  </si>
  <si>
    <t>Haridustase</t>
  </si>
  <si>
    <t>Põhiharidus või madalam</t>
  </si>
  <si>
    <t>Üldkeskharidus</t>
  </si>
  <si>
    <t>Kutseharidus põhi- või keskhariduse baasil</t>
  </si>
  <si>
    <t>Keskeriharidus põhi- või keskhariduse baasil</t>
  </si>
  <si>
    <t>Rakenduskõrgharidus või vastav kvalifikatsioon</t>
  </si>
  <si>
    <t>Bakalaureusekraad või vastav kvalifikatsioon</t>
  </si>
  <si>
    <t>Magistrikraad või vastav kvalifikatsioon</t>
  </si>
  <si>
    <t>Doktorikraad või vastav kvalifikatsioon</t>
  </si>
  <si>
    <t>Põhigrupp</t>
  </si>
  <si>
    <t>Linnapead ja vallavanemad</t>
  </si>
  <si>
    <t>Abilinnapead ja abivallavanemad</t>
  </si>
  <si>
    <t>Ametnikud</t>
  </si>
  <si>
    <t>Töötajad</t>
  </si>
  <si>
    <t>Alamgrupp</t>
  </si>
  <si>
    <t>Juhid</t>
  </si>
  <si>
    <t>Lahkumise põhjus</t>
  </si>
  <si>
    <t>Omal soovil</t>
  </si>
  <si>
    <t>Koondamine</t>
  </si>
  <si>
    <t>Muu</t>
  </si>
  <si>
    <t>Sugu</t>
  </si>
  <si>
    <t>Mees</t>
  </si>
  <si>
    <t>Naine</t>
  </si>
  <si>
    <t>Personaliotsingu tüüp</t>
  </si>
  <si>
    <t>avalik konkurss</t>
  </si>
  <si>
    <t>sisekonkurss</t>
  </si>
  <si>
    <t>konkursita personaliotsing</t>
  </si>
  <si>
    <t>Kohalik omavalitsus</t>
  </si>
  <si>
    <t>Alutaguse vald</t>
  </si>
  <si>
    <t>Anija vald</t>
  </si>
  <si>
    <t>Antsla vald</t>
  </si>
  <si>
    <t>Elva vald</t>
  </si>
  <si>
    <t>Haapsalu linn</t>
  </si>
  <si>
    <t>Haljala vald</t>
  </si>
  <si>
    <t>Harku vald</t>
  </si>
  <si>
    <t>Hiiumaa vald</t>
  </si>
  <si>
    <t>Häädemeeste vald</t>
  </si>
  <si>
    <t>Jõelähtme vald</t>
  </si>
  <si>
    <t>Jõgeva vald</t>
  </si>
  <si>
    <t>Jõhvi vald</t>
  </si>
  <si>
    <t>Järva vald</t>
  </si>
  <si>
    <t>Kadrina vald</t>
  </si>
  <si>
    <t>Kambja vald</t>
  </si>
  <si>
    <t>Kanepi vald</t>
  </si>
  <si>
    <t>Kastre vald</t>
  </si>
  <si>
    <t>Kehtna vald</t>
  </si>
  <si>
    <t>Keila linn</t>
  </si>
  <si>
    <t>Kihnu vald</t>
  </si>
  <si>
    <t>Kiili vald</t>
  </si>
  <si>
    <t>Kohila vald</t>
  </si>
  <si>
    <t>Kohtla-Järve linn</t>
  </si>
  <si>
    <t>Kose vald</t>
  </si>
  <si>
    <t>Kuusalu vald</t>
  </si>
  <si>
    <t>Loksa linn</t>
  </si>
  <si>
    <t>Luunja vald</t>
  </si>
  <si>
    <t>Lääne-Harju vald</t>
  </si>
  <si>
    <t>Lääne-Nigula vald</t>
  </si>
  <si>
    <t>Lääneranna vald</t>
  </si>
  <si>
    <t>Lüganuse vald</t>
  </si>
  <si>
    <t>Maardu linn</t>
  </si>
  <si>
    <t>Muhu vald</t>
  </si>
  <si>
    <t>Mulgi vald</t>
  </si>
  <si>
    <t>Mustvee vald</t>
  </si>
  <si>
    <t>Märjamaa vald</t>
  </si>
  <si>
    <t>Narva linn</t>
  </si>
  <si>
    <t>Narva-Jõesuu linn</t>
  </si>
  <si>
    <t>Nõo vald</t>
  </si>
  <si>
    <t>Otepää vald</t>
  </si>
  <si>
    <t>Paide linn</t>
  </si>
  <si>
    <t>Peipsiääre vald</t>
  </si>
  <si>
    <t>Põhja-Pärnumaa vald</t>
  </si>
  <si>
    <t>Põhja-Sakala vald</t>
  </si>
  <si>
    <t>Põltsamaa vald</t>
  </si>
  <si>
    <t>Põlva vald</t>
  </si>
  <si>
    <t>Pärnu linn</t>
  </si>
  <si>
    <t>Raasiku vald</t>
  </si>
  <si>
    <t>Rae vald</t>
  </si>
  <si>
    <t>Rakvere linn</t>
  </si>
  <si>
    <t>Rakvere vald</t>
  </si>
  <si>
    <t>Rapla vald</t>
  </si>
  <si>
    <t>Ruhnu vald</t>
  </si>
  <si>
    <t>Rõuge vald</t>
  </si>
  <si>
    <t>Räpina vald</t>
  </si>
  <si>
    <t>Saarde vald</t>
  </si>
  <si>
    <t>Saaremaa vald</t>
  </si>
  <si>
    <t>Saku vald</t>
  </si>
  <si>
    <t>Saue vald</t>
  </si>
  <si>
    <t>Setomaa vald</t>
  </si>
  <si>
    <t>Sillamäe linn</t>
  </si>
  <si>
    <t>Tallinna linn</t>
  </si>
  <si>
    <t>Tapa vald</t>
  </si>
  <si>
    <t>Tartu linn</t>
  </si>
  <si>
    <t>Tartu vald</t>
  </si>
  <si>
    <t>Toila vald</t>
  </si>
  <si>
    <t>Tori vald</t>
  </si>
  <si>
    <t>Tõrva vald</t>
  </si>
  <si>
    <t>Türi vald</t>
  </si>
  <si>
    <t>Valga vald</t>
  </si>
  <si>
    <t>Viimsi vald</t>
  </si>
  <si>
    <t>Viljandi linn</t>
  </si>
  <si>
    <t>Viljandi vald</t>
  </si>
  <si>
    <t>Vinni vald</t>
  </si>
  <si>
    <t>Viru-Nigula vald</t>
  </si>
  <si>
    <t>Vormsi vald</t>
  </si>
  <si>
    <t>Võru linn</t>
  </si>
  <si>
    <t>Võru vald</t>
  </si>
  <si>
    <t>Väike-Maarja vald</t>
  </si>
  <si>
    <t>Kontaktandmed</t>
  </si>
  <si>
    <t>Asutuse nimi</t>
  </si>
  <si>
    <t>Täitja ees- ja perekonnanimi</t>
  </si>
  <si>
    <t>Telefon</t>
  </si>
  <si>
    <t>E-post</t>
  </si>
  <si>
    <t xml:space="preserve">Nõuanded tabeli täitmiseks leiate küsimustikule vastamise juhendist!        </t>
  </si>
  <si>
    <t>Täname koostöö eest!</t>
  </si>
  <si>
    <t>Rahandusministeeriumi kontaktisik:</t>
  </si>
  <si>
    <t>Teenistujad kokku</t>
  </si>
  <si>
    <t>sh linnapead ja vallavanemad</t>
  </si>
  <si>
    <t>sh abilinnapead ja abivallavanemad</t>
  </si>
  <si>
    <t>sh ametnikud</t>
  </si>
  <si>
    <t>sh töötajad</t>
  </si>
  <si>
    <t>Teenistuja põhigrupp</t>
  </si>
  <si>
    <t>Asutus</t>
  </si>
  <si>
    <t>Teenistuja alamgrupp</t>
  </si>
  <si>
    <t>Koormus</t>
  </si>
  <si>
    <t>Vanus</t>
  </si>
  <si>
    <t>Staaž asutuses</t>
  </si>
  <si>
    <t>E-post:</t>
  </si>
  <si>
    <t>Osalejate arv</t>
  </si>
  <si>
    <t>Koolituse valdkond</t>
  </si>
  <si>
    <t>Maht koolitustundides</t>
  </si>
  <si>
    <t>Arvutiõpe ja infotehnoloogia</t>
  </si>
  <si>
    <t>Asutuse põhitegevusega seotud koolitus</t>
  </si>
  <si>
    <t>Avalikud suhted</t>
  </si>
  <si>
    <t xml:space="preserve">Euroopa Liit </t>
  </si>
  <si>
    <t>Haridus ja kultuur</t>
  </si>
  <si>
    <t>Juhtimine</t>
  </si>
  <si>
    <t>Keeleõpe</t>
  </si>
  <si>
    <t>Keskkond</t>
  </si>
  <si>
    <t>Klienditeenindus</t>
  </si>
  <si>
    <t>Majandus, rahandus</t>
  </si>
  <si>
    <t>Meditsiin</t>
  </si>
  <si>
    <t>Personalitöö</t>
  </si>
  <si>
    <t>Raamatupidamine</t>
  </si>
  <si>
    <t>Sekretäritöö, asjaajamine, arhiivindus</t>
  </si>
  <si>
    <t>Sisekontroll</t>
  </si>
  <si>
    <t>Sotsiaaltöö</t>
  </si>
  <si>
    <t>Suhtlemispsühholoogia</t>
  </si>
  <si>
    <t>Töökeskkond, töötervishoiud, tööohutus</t>
  </si>
  <si>
    <t>Uute ametnike ja töötajate sisseelamiskoolitus</t>
  </si>
  <si>
    <t>Õigus</t>
  </si>
  <si>
    <t>KOKKU</t>
  </si>
  <si>
    <t>Teenistuskohtade arv, mida soovitakse täita</t>
  </si>
  <si>
    <t>Teenistuskoha põhigrupp</t>
  </si>
  <si>
    <t>Teenistuskoha alamgrupp</t>
  </si>
  <si>
    <t xml:space="preserve">Kandideerinud isikute arv </t>
  </si>
  <si>
    <t>Täidetud teenistuskohtade arv</t>
  </si>
  <si>
    <t>Struktuuriüksus</t>
  </si>
  <si>
    <t>Eesnimi</t>
  </si>
  <si>
    <t>Perekonnanimi</t>
  </si>
  <si>
    <t xml:space="preserve">Aasta kogupalk </t>
  </si>
  <si>
    <t>Lisatasu valveaja, ööajal ja riigipühal tehtava töö eest, ületunnitöö ja lisatasu asendamise eest 
(Muu tulu)</t>
  </si>
  <si>
    <t>Lisatasud täiendavate teenistusülesannete täitmise eest, tulemuspalk ja preemiad 
(Muutuvpalk)</t>
  </si>
  <si>
    <t>Töötatud periood</t>
  </si>
  <si>
    <t xml:space="preserve">C. Boonused </t>
  </si>
  <si>
    <t>sh valitavad ja ametisse nimetatavad isikud</t>
  </si>
  <si>
    <t xml:space="preserve">Puhkusetasu </t>
  </si>
  <si>
    <t xml:space="preserve">Põhipalk </t>
  </si>
  <si>
    <t>statistika@fin.ee</t>
  </si>
  <si>
    <t>Teenistujate tööjõukulu</t>
  </si>
  <si>
    <t>Teenistujate koolitusele kulutatud eelarveline raha ja välisabi, mille põhitaotlejaks on teie asutus.</t>
  </si>
  <si>
    <t>Osavalla ja linnaosa vanemad</t>
  </si>
  <si>
    <t>sh osavalla ja linnaosa vanemad</t>
  </si>
  <si>
    <t>Arengu- ja hindamisvestluste läbiviimise osakaal</t>
  </si>
  <si>
    <t>B. Ametipalk või kuupõhipalk ja kokkulepitud tasu</t>
  </si>
  <si>
    <t>1.</t>
  </si>
  <si>
    <t>2.</t>
  </si>
  <si>
    <t>4.</t>
  </si>
  <si>
    <t>Teema</t>
  </si>
  <si>
    <t>Jrk nr</t>
  </si>
  <si>
    <t>Küsimus</t>
  </si>
  <si>
    <t>Vastus</t>
  </si>
  <si>
    <t>Ametikoht</t>
  </si>
  <si>
    <t>Ametniku koormus ametikohal</t>
  </si>
  <si>
    <t>Ametniku ametikoht muutus</t>
  </si>
  <si>
    <t>Keskmine isikute arv vs täistööajale taandatud isikute arvu vahe</t>
  </si>
  <si>
    <t>Kas mitteluhtunud konkursside arv on võrdne tulemiste arvuga?</t>
  </si>
  <si>
    <t>Ametnike arvu kontroll</t>
  </si>
  <si>
    <t>Personalihalduse tarkvara</t>
  </si>
  <si>
    <t>Palun täpsustage, milline personalihalduse tarkvara on kasutuses Teie KOVis:</t>
  </si>
  <si>
    <t>Kas oleksite valmis kasutusele võtma riigi ühtse majandusarvestustarkvara SAP? Palun valige vastusevariantides sobivaim:</t>
  </si>
  <si>
    <t>Palun lisage siia täiendavaid põhjendusi/märkusi kui peate vajalikuks:</t>
  </si>
  <si>
    <t>Värbamine</t>
  </si>
  <si>
    <t>Personalijuhtimine organisatsioonis</t>
  </si>
  <si>
    <t>Kui vastasite JAH, siis palun täpsustage, kas sellel teenistujal on ka personalialane erialane haridus?</t>
  </si>
  <si>
    <t>Palun tooge välja, milliseid meetodeid Te enim oma asutuse värbamisprotsessis kasutate? Millistest etappidest tavapäraselt värbamisprotsess ülesse on ehitatud?</t>
  </si>
  <si>
    <t>Millised on töös olevad või järgmiseks aastaks planeeritud personalijuhtimise alased arendustegevused/projektid Teie asutuses?</t>
  </si>
  <si>
    <t>Millised on suuremad kitsaskohad või väljakutsed personalijuhtimises Teie asutuses?</t>
  </si>
  <si>
    <t>Muu personal</t>
  </si>
  <si>
    <t>Seadusandjad, kõrgemad ametnikud ja tippjuhid</t>
  </si>
  <si>
    <t>Põhitegevuse ja valdkondade juhid</t>
  </si>
  <si>
    <t>IKT tippspetsialistid</t>
  </si>
  <si>
    <t>Teenistuskoha valdkond</t>
  </si>
  <si>
    <t>PERSONALI- JA PALGASTATISTIKA 2023</t>
  </si>
  <si>
    <t>Aasta keskmise isikute arvu võrdlus isikute arvuga 31.12.2023 seisuga</t>
  </si>
  <si>
    <t>Aasta keskmine täistööajale taandatud teenistujate arv vs koormused 31.12.2023</t>
  </si>
  <si>
    <t xml:space="preserve">Kui suur oli 2023. aastal teie KOV üksuse ametiasutuste: </t>
  </si>
  <si>
    <r>
      <rPr>
        <b/>
        <u/>
        <sz val="10"/>
        <color theme="1"/>
        <rFont val="Roboto Condensed"/>
        <charset val="186"/>
      </rPr>
      <t xml:space="preserve">Teenistujate arv </t>
    </r>
    <r>
      <rPr>
        <b/>
        <sz val="10"/>
        <color theme="1"/>
        <rFont val="Roboto Condensed"/>
        <charset val="186"/>
      </rPr>
      <t xml:space="preserve">
seisuga 31.12.2023, 
kellega on 2023. a jooksul läbi viidud arengu- ja hindamisvestlus</t>
    </r>
  </si>
  <si>
    <r>
      <rPr>
        <b/>
        <u/>
        <sz val="10"/>
        <color theme="1"/>
        <rFont val="Roboto Condensed"/>
        <charset val="186"/>
      </rPr>
      <t xml:space="preserve">Teenistujate arv </t>
    </r>
    <r>
      <rPr>
        <b/>
        <sz val="10"/>
        <color theme="1"/>
        <rFont val="Roboto Condensed"/>
        <charset val="186"/>
      </rPr>
      <t xml:space="preserve">
seisuga 31.12.2023, 
kelle arenguvestlus lükati vastavalt 
ATS § 30 lg 2 edasi</t>
    </r>
  </si>
  <si>
    <t>Teenistujate arv 
seisuga 31.12.2023</t>
  </si>
  <si>
    <t>A. Aasta keskmine täistööajale taandatud teenistujate arv 2023 (koormus)</t>
  </si>
  <si>
    <t>D. Keskmine kuupõhipalk 2023</t>
  </si>
  <si>
    <t>E. Keskmine kogupalk 2023</t>
  </si>
  <si>
    <t>Andmeanalüüs ja seire</t>
  </si>
  <si>
    <t>Dokumendihaldus ja sekretäritööd</t>
  </si>
  <si>
    <t>Finantsanalüüs, -planeerimine, -juhtimine ja raamatupidamine</t>
  </si>
  <si>
    <t>IKT spetsialistid</t>
  </si>
  <si>
    <t>Kommunikatsioon ja rahvusvaheline suhtlus</t>
  </si>
  <si>
    <t>Muud organisatsiooni protsessid</t>
  </si>
  <si>
    <t>Personalijuhtimine</t>
  </si>
  <si>
    <t>Poliitika kujundamine</t>
  </si>
  <si>
    <t>Poliitika rakendamine</t>
  </si>
  <si>
    <t>Projektijuhtimine</t>
  </si>
  <si>
    <t>Pääste-, politsei- ja vanglatööd</t>
  </si>
  <si>
    <t>Riigihanked</t>
  </si>
  <si>
    <t>Riigivara haldamine ja sisseost</t>
  </si>
  <si>
    <t>Sõjaväelised ametikohad</t>
  </si>
  <si>
    <t>Õigusloome</t>
  </si>
  <si>
    <t>Rippmenüüde klassifikaatorid 2023</t>
  </si>
  <si>
    <t>Aasta keskmine teenistujate arv 2023 (isikute arv)</t>
  </si>
  <si>
    <t>Aasta keskmine täistööajale taandatud teenistujate arv 2023 (koormus)</t>
  </si>
  <si>
    <t>1.1.</t>
  </si>
  <si>
    <t>1.2.</t>
  </si>
  <si>
    <t>3.</t>
  </si>
  <si>
    <t>Kas teie omavalitsuses on ametis vähemalt üks teenistuja, kelle peamiseks ülesandeks on personalitöö (nt personalispetsialist või -juht)?</t>
  </si>
  <si>
    <t xml:space="preserve">Ametinimetus </t>
  </si>
  <si>
    <t>Mikrokraad</t>
  </si>
  <si>
    <t xml:space="preserve">Võimalusel palume täpsustada mikrokraadide valdkondi: </t>
  </si>
  <si>
    <t>3.1.</t>
  </si>
  <si>
    <t>3.2.</t>
  </si>
  <si>
    <t>3.3.</t>
  </si>
  <si>
    <t>Koostöö valitsusasutuste personalijuhtidega</t>
  </si>
  <si>
    <t>Millises osas ja tegevuste kaudu näete vajadust koostöö tõhustamiseks valitsusasutuste personalijuhtidega?</t>
  </si>
  <si>
    <t>Margit Rannamets, Margit.Rannamets@fin.ee</t>
  </si>
  <si>
    <t>Saue Vallavalitsus</t>
  </si>
  <si>
    <t>Sju Nuuter</t>
  </si>
  <si>
    <t>sju.nuuter@sauevald.ee</t>
  </si>
  <si>
    <t>töötajad</t>
  </si>
  <si>
    <t>magister</t>
  </si>
  <si>
    <t>bakalaureus</t>
  </si>
  <si>
    <t>ametnikud</t>
  </si>
  <si>
    <t>rakenduskõrgharidus</t>
  </si>
  <si>
    <t>keskeriharidus</t>
  </si>
  <si>
    <t>juht</t>
  </si>
  <si>
    <t>12</t>
  </si>
  <si>
    <t>0</t>
  </si>
  <si>
    <t>1</t>
  </si>
  <si>
    <t>vallavanem</t>
  </si>
  <si>
    <t>2</t>
  </si>
  <si>
    <t>üldkeskharidus</t>
  </si>
  <si>
    <t>16</t>
  </si>
  <si>
    <t>Ei</t>
  </si>
  <si>
    <t>Saue Vald</t>
  </si>
  <si>
    <t>Sotsiaalosakond</t>
  </si>
  <si>
    <t>Lastekaitsespetsialist</t>
  </si>
  <si>
    <t>Signe</t>
  </si>
  <si>
    <t>Algma</t>
  </si>
  <si>
    <t>01.01.2023-31.12.2023</t>
  </si>
  <si>
    <t>Ehitusosakond</t>
  </si>
  <si>
    <t>registrite spetsialist</t>
  </si>
  <si>
    <t>Marit</t>
  </si>
  <si>
    <t>Areng</t>
  </si>
  <si>
    <t>Vallakantselei</t>
  </si>
  <si>
    <t>Jurist (ametnik)</t>
  </si>
  <si>
    <t>Gedi</t>
  </si>
  <si>
    <t>Aver</t>
  </si>
  <si>
    <t>ehitusspetsialist</t>
  </si>
  <si>
    <t>Arvo</t>
  </si>
  <si>
    <t>Brandmeister</t>
  </si>
  <si>
    <t>Majandusosakond</t>
  </si>
  <si>
    <t>teedespetsialist</t>
  </si>
  <si>
    <t>Indrek</t>
  </si>
  <si>
    <t>Arendusosakond</t>
  </si>
  <si>
    <t>arendusosakonna juhataja</t>
  </si>
  <si>
    <t>Eensaar</t>
  </si>
  <si>
    <t>vallaarhitekt</t>
  </si>
  <si>
    <t>Urmas</t>
  </si>
  <si>
    <t>Elmik</t>
  </si>
  <si>
    <t>Sotsiaalosakonna juhataja</t>
  </si>
  <si>
    <t>Marelle</t>
  </si>
  <si>
    <t>Erlenheim</t>
  </si>
  <si>
    <t>Elis</t>
  </si>
  <si>
    <t>Haav</t>
  </si>
  <si>
    <t>Kultuuriosakond</t>
  </si>
  <si>
    <t>kultuuritööspetsialist</t>
  </si>
  <si>
    <t>Kristiina</t>
  </si>
  <si>
    <t>Hunt</t>
  </si>
  <si>
    <t>Andres</t>
  </si>
  <si>
    <t>Joala</t>
  </si>
  <si>
    <t>Vallavalitsus</t>
  </si>
  <si>
    <t>abivallavanem</t>
  </si>
  <si>
    <t>Riho</t>
  </si>
  <si>
    <t>Johanson</t>
  </si>
  <si>
    <t>Halduskeskused</t>
  </si>
  <si>
    <t>vastuvõtusekretär (Saue)</t>
  </si>
  <si>
    <t>Aile</t>
  </si>
  <si>
    <t>Kaarlep</t>
  </si>
  <si>
    <t>Kaarmann</t>
  </si>
  <si>
    <t>Eluasemespetsialist</t>
  </si>
  <si>
    <t>Harold</t>
  </si>
  <si>
    <t>Kaha</t>
  </si>
  <si>
    <t>Sotsiaaltööspetsialist</t>
  </si>
  <si>
    <t>Loona-Liis</t>
  </si>
  <si>
    <t>Kenzap</t>
  </si>
  <si>
    <t>Toetuste ja arvelduste spetsialist</t>
  </si>
  <si>
    <t>Maire</t>
  </si>
  <si>
    <t>Kessel</t>
  </si>
  <si>
    <t>03.04.2023-31.12.2023</t>
  </si>
  <si>
    <t>halduskeskuse juhataja (Riisipere)</t>
  </si>
  <si>
    <t>Peedo</t>
  </si>
  <si>
    <t>Renee</t>
  </si>
  <si>
    <t>Kokmann</t>
  </si>
  <si>
    <t>loamenetluse koordinaator</t>
  </si>
  <si>
    <t>Caroli</t>
  </si>
  <si>
    <t>Kruus</t>
  </si>
  <si>
    <t>maareformi spetsialist</t>
  </si>
  <si>
    <t>Hedy</t>
  </si>
  <si>
    <t>Kuusalu</t>
  </si>
  <si>
    <t>planeeringute spetsialist</t>
  </si>
  <si>
    <t>Monika</t>
  </si>
  <si>
    <t>Kõiv</t>
  </si>
  <si>
    <t>Abivallasekretär</t>
  </si>
  <si>
    <t>Kairit</t>
  </si>
  <si>
    <t>Kõpper</t>
  </si>
  <si>
    <t>Estelle</t>
  </si>
  <si>
    <t>Laane</t>
  </si>
  <si>
    <t>Heiki</t>
  </si>
  <si>
    <t>Laas</t>
  </si>
  <si>
    <t>Laisk</t>
  </si>
  <si>
    <t>keskkonnaspetsialist</t>
  </si>
  <si>
    <t xml:space="preserve">Marleen </t>
  </si>
  <si>
    <t>Leht</t>
  </si>
  <si>
    <t>Anni</t>
  </si>
  <si>
    <t>Lehtmaa</t>
  </si>
  <si>
    <t>Merike</t>
  </si>
  <si>
    <t>Lepik</t>
  </si>
  <si>
    <t>majandusosakonna juhataja</t>
  </si>
  <si>
    <t>Silver</t>
  </si>
  <si>
    <t>Libe</t>
  </si>
  <si>
    <t>Haridusosakond</t>
  </si>
  <si>
    <t>haridusspetsialist</t>
  </si>
  <si>
    <t>Marina</t>
  </si>
  <si>
    <t>Lokk</t>
  </si>
  <si>
    <t>Vastuvõtusekretär (Laagri)</t>
  </si>
  <si>
    <t>Marika</t>
  </si>
  <si>
    <t>Makstin</t>
  </si>
  <si>
    <t>Maret</t>
  </si>
  <si>
    <t>Maripu</t>
  </si>
  <si>
    <t>Rahandusosakond</t>
  </si>
  <si>
    <t>finantsjuht</t>
  </si>
  <si>
    <t>Mart</t>
  </si>
  <si>
    <t>Martinson</t>
  </si>
  <si>
    <t>ehitusosakonna juhataja</t>
  </si>
  <si>
    <t>Triin</t>
  </si>
  <si>
    <t>Masing</t>
  </si>
  <si>
    <t>planeeringute peaspetsialist</t>
  </si>
  <si>
    <t>Maili</t>
  </si>
  <si>
    <t>Metsaots</t>
  </si>
  <si>
    <t>Aive</t>
  </si>
  <si>
    <t>Mikk</t>
  </si>
  <si>
    <t>Koordinaator</t>
  </si>
  <si>
    <t>Dmitri</t>
  </si>
  <si>
    <t>Muru</t>
  </si>
  <si>
    <t>01.01.2023-27.03.2023</t>
  </si>
  <si>
    <t>järelevalvespetsialist</t>
  </si>
  <si>
    <t>Kristi</t>
  </si>
  <si>
    <t>Murula</t>
  </si>
  <si>
    <t>09.01.2023-31.12.2023</t>
  </si>
  <si>
    <t xml:space="preserve">Jana </t>
  </si>
  <si>
    <t>Mõttus</t>
  </si>
  <si>
    <t>Vastuvõtusekretär (Haiba)</t>
  </si>
  <si>
    <t>Mängli</t>
  </si>
  <si>
    <t>Kalle</t>
  </si>
  <si>
    <t>Normann</t>
  </si>
  <si>
    <t>heakorra spetsialist</t>
  </si>
  <si>
    <t>Marju</t>
  </si>
  <si>
    <t>Norvik</t>
  </si>
  <si>
    <t>arendusprojektide juht</t>
  </si>
  <si>
    <t>Kati</t>
  </si>
  <si>
    <t>Oolo</t>
  </si>
  <si>
    <t>Margit</t>
  </si>
  <si>
    <t>Ots</t>
  </si>
  <si>
    <t>Birgit</t>
  </si>
  <si>
    <t>Panksepp</t>
  </si>
  <si>
    <t>Papli</t>
  </si>
  <si>
    <t>Sotsiaalteenuste juht</t>
  </si>
  <si>
    <t xml:space="preserve">Raivo </t>
  </si>
  <si>
    <t>Piiritalo</t>
  </si>
  <si>
    <t>Pikk</t>
  </si>
  <si>
    <t>Pungas</t>
  </si>
  <si>
    <t>Vastuvõtusekretär (Riisipere)</t>
  </si>
  <si>
    <t>Heli</t>
  </si>
  <si>
    <t>Puusepp</t>
  </si>
  <si>
    <t>Halduskeskuse juhataja (Haiba)</t>
  </si>
  <si>
    <t>Eva</t>
  </si>
  <si>
    <t>Puusta</t>
  </si>
  <si>
    <t>Sille Li</t>
  </si>
  <si>
    <t>Püüa</t>
  </si>
  <si>
    <t>Reili</t>
  </si>
  <si>
    <t>Raamat</t>
  </si>
  <si>
    <t>maakorraldusspetsialist</t>
  </si>
  <si>
    <t>Aime</t>
  </si>
  <si>
    <t>Renser</t>
  </si>
  <si>
    <t>Rahvastikuregistripidaja</t>
  </si>
  <si>
    <t>Anneli</t>
  </si>
  <si>
    <t>Ritsing</t>
  </si>
  <si>
    <t>Lily</t>
  </si>
  <si>
    <t>Roop</t>
  </si>
  <si>
    <t>Vallasekretär</t>
  </si>
  <si>
    <t>Kirsti</t>
  </si>
  <si>
    <t>Saar</t>
  </si>
  <si>
    <t>avaliku ruumi spetsialist</t>
  </si>
  <si>
    <t>Stina</t>
  </si>
  <si>
    <t>Statsenko</t>
  </si>
  <si>
    <t>Eakate ja puuetega täisealiste spetsialist</t>
  </si>
  <si>
    <t>Sirli</t>
  </si>
  <si>
    <t>Sõstar-Peerna</t>
  </si>
  <si>
    <t>Raivo</t>
  </si>
  <si>
    <t>Tammert</t>
  </si>
  <si>
    <t>haridusosakonna juhataja</t>
  </si>
  <si>
    <t>Tammjõe-Tulp</t>
  </si>
  <si>
    <t>maakorralduse peaspetsialist</t>
  </si>
  <si>
    <t>Külli</t>
  </si>
  <si>
    <t>Tedrema</t>
  </si>
  <si>
    <t>Kaie</t>
  </si>
  <si>
    <t>Tobreluts</t>
  </si>
  <si>
    <t>Liis</t>
  </si>
  <si>
    <t>Tooming</t>
  </si>
  <si>
    <t>planeeringute koordinaator</t>
  </si>
  <si>
    <t>Kaili</t>
  </si>
  <si>
    <t>Tuulik</t>
  </si>
  <si>
    <t>erivajadustega laste spetsialist</t>
  </si>
  <si>
    <t>Helen</t>
  </si>
  <si>
    <t>Veensalu</t>
  </si>
  <si>
    <t>kultuuritööjuht</t>
  </si>
  <si>
    <t>Kaija</t>
  </si>
  <si>
    <t>Velmet</t>
  </si>
  <si>
    <t xml:space="preserve">Mihkel </t>
  </si>
  <si>
    <t>Velström</t>
  </si>
  <si>
    <t>01.11.2023-06.11.2023</t>
  </si>
  <si>
    <t>Projektijuht</t>
  </si>
  <si>
    <t>andmeanalüütik-GIS projektijuht</t>
  </si>
  <si>
    <t>kommunikatsioonijuht</t>
  </si>
  <si>
    <t>Logopeed</t>
  </si>
  <si>
    <t>Eripedagoog</t>
  </si>
  <si>
    <t>Tugiisik</t>
  </si>
  <si>
    <t>Haldusõigus praktikule</t>
  </si>
  <si>
    <t>Personali- ja palgaarvestuse programm Virosoft</t>
  </si>
  <si>
    <t>Ei ole.</t>
  </si>
  <si>
    <t>Oleme arendamise ja juurutamise lõppjärgus, seega ei pea vajalikuks uut programmi kasutusele võtta.</t>
  </si>
  <si>
    <t>Peamine meetod on kandidaadid intervjuueerimine, teinekord ka koduse tööna ülesande lahendamine. Värvatava profiili koostamine, konkurss, eelvalik, intervjuu, soovitajaga vestlus, tagasisidestamine.</t>
  </si>
  <si>
    <t>jah</t>
  </si>
  <si>
    <t>Personali iseteeninduskeskkona arendamine ja juurutamine, ametiasutuse väärtuste loomine, tervist edendava asutuse märgise saavutamine</t>
  </si>
  <si>
    <t>Igapäevaste mikroülesannete süstematiseerimine ja automatiseerimine, töötajate rahulolu ja motivatsiooni säilitamine. Spetsialistide arendamine.</t>
  </si>
  <si>
    <t>Viimasel ajal on koostöö teiste omavalitsuste, ELVL ja riigiasutuste oluliselt edenenud ja rohkem ei oskagi soovida.</t>
  </si>
  <si>
    <t>ametnik/töötaja</t>
  </si>
  <si>
    <t>loamenetluse koordinaator/vallaarhitekt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</si>
</sst>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family val="2"/>
      <charset val="186"/>
      <scheme val="minor"/>
    </font>
    <font>
      <sz val="11"/>
      <color theme="1"/>
      <name val="Roboto Condensed"/>
      <charset val="186"/>
    </font>
    <font>
      <b/>
      <sz val="11"/>
      <color theme="1"/>
      <name val="Roboto Condensed"/>
      <charset val="186"/>
    </font>
    <font>
      <b/>
      <sz val="12"/>
      <color rgb="FF006EB5"/>
      <name val="Roboto Condensed"/>
      <charset val="186"/>
    </font>
    <font>
      <b/>
      <sz val="14"/>
      <color rgb="FF006EB5"/>
      <name val="Roboto Condensed"/>
      <charset val="186"/>
    </font>
    <font>
      <sz val="10"/>
      <color theme="1"/>
      <name val="Roboto Condensed"/>
      <charset val="186"/>
    </font>
    <font>
      <b/>
      <sz val="10"/>
      <color theme="1"/>
      <name val="Roboto Condensed"/>
      <charset val="186"/>
    </font>
    <font>
      <b/>
      <sz val="12"/>
      <color theme="1"/>
      <name val="Roboto Condensed"/>
      <charset val="186"/>
    </font>
    <font>
      <sz val="8"/>
      <color indexed="81"/>
      <name val="Segoe UI"/>
      <family val="2"/>
      <charset val="186"/>
    </font>
    <font>
      <b/>
      <sz val="8"/>
      <color indexed="81"/>
      <name val="Segoe UI"/>
      <family val="2"/>
      <charset val="186"/>
    </font>
    <font>
      <sz val="11"/>
      <color theme="1"/>
      <name val="Calibri"/>
      <family val="2"/>
      <charset val="186"/>
      <scheme val="minor"/>
    </font>
    <font>
      <b/>
      <u/>
      <sz val="10"/>
      <color theme="1"/>
      <name val="Roboto Condensed"/>
      <charset val="186"/>
    </font>
    <font>
      <sz val="9"/>
      <color indexed="81"/>
      <name val="Segoe UI"/>
      <family val="2"/>
      <charset val="186"/>
    </font>
    <font>
      <u/>
      <sz val="8"/>
      <color indexed="81"/>
      <name val="Segoe UI"/>
      <family val="2"/>
      <charset val="186"/>
    </font>
    <font>
      <i/>
      <sz val="10"/>
      <color rgb="FFFF0000"/>
      <name val="Roboto Condensed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color theme="1"/>
      <name val="Roboto Condensed"/>
      <charset val="186"/>
    </font>
    <font>
      <sz val="1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  <charset val="186"/>
    </font>
    <font>
      <sz val="1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B9D9EB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7">
    <xf numFmtId="0" fontId="0" fillId="0" borderId="0"/>
    <xf numFmtId="9" fontId="10" fillId="0" borderId="0" applyFont="0" applyFill="0" applyBorder="0" applyAlignment="0" applyProtection="0"/>
    <xf numFmtId="0" fontId="17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0" borderId="0"/>
    <xf numFmtId="0" fontId="24" fillId="0" borderId="0" applyNumberFormat="0" applyFill="0" applyBorder="0" applyAlignment="0" applyProtection="0"/>
    <xf numFmtId="0" fontId="26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0" borderId="0" xfId="0" applyFont="1"/>
    <xf numFmtId="0" fontId="4" fillId="0" borderId="0" xfId="0" applyFont="1"/>
    <xf numFmtId="0" fontId="6" fillId="2" borderId="3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6" fillId="2" borderId="5" xfId="0" applyFont="1" applyFill="1" applyBorder="1"/>
    <xf numFmtId="0" fontId="7" fillId="0" borderId="0" xfId="0" applyFont="1"/>
    <xf numFmtId="0" fontId="7" fillId="2" borderId="1" xfId="0" applyFont="1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1" xfId="0" applyFont="1" applyFill="1" applyBorder="1"/>
    <xf numFmtId="0" fontId="5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left" wrapText="1"/>
    </xf>
    <xf numFmtId="0" fontId="11" fillId="0" borderId="0" xfId="0" applyFont="1"/>
    <xf numFmtId="0" fontId="5" fillId="0" borderId="1" xfId="0" applyFon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 indent="1"/>
    </xf>
    <xf numFmtId="2" fontId="5" fillId="0" borderId="0" xfId="0" applyNumberFormat="1" applyFont="1"/>
    <xf numFmtId="9" fontId="5" fillId="3" borderId="1" xfId="1" applyFont="1" applyFill="1" applyBorder="1"/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6" borderId="1" xfId="0" applyFont="1" applyFill="1" applyBorder="1"/>
    <xf numFmtId="0" fontId="0" fillId="0" borderId="1" xfId="0" applyBorder="1"/>
    <xf numFmtId="0" fontId="18" fillId="0" borderId="1" xfId="2" applyFont="1" applyFill="1" applyBorder="1" applyAlignment="1">
      <alignment horizontal="left" vertical="top" wrapText="1"/>
    </xf>
    <xf numFmtId="0" fontId="10" fillId="0" borderId="1" xfId="3" applyFill="1" applyBorder="1" applyAlignment="1">
      <alignment wrapText="1"/>
    </xf>
    <xf numFmtId="0" fontId="19" fillId="7" borderId="0" xfId="4" applyFont="1" applyFill="1" applyAlignment="1">
      <alignment horizontal="center" wrapText="1"/>
    </xf>
    <xf numFmtId="0" fontId="20" fillId="8" borderId="0" xfId="0" applyFont="1" applyFill="1"/>
    <xf numFmtId="0" fontId="0" fillId="8" borderId="0" xfId="0" applyFill="1"/>
    <xf numFmtId="0" fontId="18" fillId="6" borderId="1" xfId="2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9" borderId="1" xfId="0" applyFill="1" applyBorder="1" applyAlignment="1">
      <alignment wrapText="1"/>
    </xf>
    <xf numFmtId="16" fontId="16" fillId="0" borderId="1" xfId="0" applyNumberFormat="1" applyFont="1" applyBorder="1"/>
    <xf numFmtId="0" fontId="5" fillId="10" borderId="1" xfId="0" applyFont="1" applyFill="1" applyBorder="1"/>
    <xf numFmtId="0" fontId="5" fillId="10" borderId="0" xfId="0" applyFont="1" applyFill="1"/>
    <xf numFmtId="0" fontId="24" fillId="0" borderId="1" xfId="5" applyBorder="1"/>
    <xf numFmtId="0" fontId="25" fillId="0" borderId="8" xfId="0" applyNumberFormat="1" applyFont="1" applyFill="1" applyBorder="1" applyAlignment="1">
      <alignment horizontal="right" vertical="top" wrapText="1" readingOrder="1"/>
    </xf>
    <xf numFmtId="0" fontId="25" fillId="0" borderId="8" xfId="0" applyNumberFormat="1" applyFont="1" applyFill="1" applyBorder="1" applyAlignment="1">
      <alignment vertical="top" wrapText="1" readingOrder="1"/>
    </xf>
    <xf numFmtId="0" fontId="0" fillId="0" borderId="0" xfId="0" applyAlignment="1">
      <alignment wrapText="1"/>
    </xf>
    <xf numFmtId="0" fontId="5" fillId="0" borderId="0" xfId="0" applyFont="1" applyAlignment="1"/>
    <xf numFmtId="0" fontId="25" fillId="0" borderId="8" xfId="0" applyNumberFormat="1" applyFont="1" applyFill="1" applyBorder="1" applyAlignment="1">
      <alignment vertical="top"/>
    </xf>
    <xf numFmtId="0" fontId="25" fillId="0" borderId="8" xfId="0" applyNumberFormat="1" applyFont="1" applyFill="1" applyBorder="1" applyAlignment="1">
      <alignment horizontal="right" vertical="top"/>
    </xf>
    <xf numFmtId="0" fontId="25" fillId="0" borderId="8" xfId="0" applyNumberFormat="1" applyFont="1" applyFill="1" applyBorder="1" applyAlignment="1">
      <alignment horizontal="left" vertical="top"/>
    </xf>
    <xf numFmtId="0" fontId="0" fillId="0" borderId="0" xfId="0" applyAlignment="1"/>
    <xf numFmtId="2" fontId="25" fillId="0" borderId="8" xfId="0" applyNumberFormat="1" applyFont="1" applyFill="1" applyBorder="1" applyAlignment="1">
      <alignment horizontal="right" vertical="top" wrapText="1" readingOrder="1"/>
    </xf>
    <xf numFmtId="2" fontId="5" fillId="3" borderId="1" xfId="0" applyNumberFormat="1" applyFont="1" applyFill="1" applyBorder="1"/>
    <xf numFmtId="0" fontId="25" fillId="0" borderId="8" xfId="0" applyNumberFormat="1" applyFont="1" applyFill="1" applyBorder="1" applyAlignment="1">
      <alignment vertical="center" wrapText="1" readingOrder="1"/>
    </xf>
    <xf numFmtId="0" fontId="25" fillId="0" borderId="8" xfId="0" applyNumberFormat="1" applyFont="1" applyFill="1" applyBorder="1" applyAlignment="1">
      <alignment horizontal="right" vertical="center" wrapText="1" readingOrder="1"/>
    </xf>
    <xf numFmtId="0" fontId="25" fillId="0" borderId="8" xfId="0" applyNumberFormat="1" applyFont="1" applyFill="1" applyBorder="1" applyAlignment="1">
      <alignment horizontal="center" vertical="center" wrapText="1" readingOrder="1"/>
    </xf>
    <xf numFmtId="0" fontId="27" fillId="0" borderId="0" xfId="6" applyNumberFormat="1" applyFont="1" applyFill="1" applyBorder="1" applyAlignment="1">
      <alignment vertical="top" readingOrder="1"/>
    </xf>
    <xf numFmtId="0" fontId="0" fillId="0" borderId="1" xfId="3" applyFont="1" applyFill="1" applyBorder="1" applyAlignment="1">
      <alignment wrapText="1"/>
    </xf>
    <xf numFmtId="2" fontId="0" fillId="0" borderId="0" xfId="0" applyNumberFormat="1"/>
    <xf numFmtId="0" fontId="18" fillId="0" borderId="6" xfId="2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18" fillId="6" borderId="1" xfId="2" applyFont="1" applyFill="1" applyBorder="1" applyAlignment="1">
      <alignment horizontal="left" vertical="top" wrapText="1"/>
    </xf>
    <xf numFmtId="0" fontId="28" fillId="0" borderId="8" xfId="0" applyNumberFormat="1" applyFont="1" applyFill="1" applyBorder="1" applyAlignment="1">
      <alignment horizontal="right" vertical="top" wrapText="1" readingOrder="1"/>
    </xf>
  </cellXfs>
  <cellStyles count="7">
    <cellStyle name="20% - Accent1" xfId="3" builtinId="30"/>
    <cellStyle name="Accent1" xfId="2" builtinId="29"/>
    <cellStyle name="Hyperlink" xfId="5" builtinId="8"/>
    <cellStyle name="Normaallaad 5" xfId="4"/>
    <cellStyle name="Normal" xfId="0" builtinId="0"/>
    <cellStyle name="Normal 2" xfId="6"/>
    <cellStyle name="Percent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B9D9EB"/>
      <color rgb="FFD9D9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222250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5588000" cy="2222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keskmine teenistujate arv</a:t>
          </a:r>
        </a:p>
      </xdr:txBody>
    </xdr:sp>
    <xdr:clientData/>
  </xdr:twoCellAnchor>
  <xdr:twoCellAnchor>
    <xdr:from>
      <xdr:col>0</xdr:col>
      <xdr:colOff>0</xdr:colOff>
      <xdr:row>0</xdr:row>
      <xdr:rowOff>215900</xdr:rowOff>
    </xdr:from>
    <xdr:to>
      <xdr:col>4</xdr:col>
      <xdr:colOff>0</xdr:colOff>
      <xdr:row>0</xdr:row>
      <xdr:rowOff>628650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15900"/>
          <a:ext cx="5670550" cy="4127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1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NB! Läbivalt kogu statistikaküsitluses palume andmed esitada ainult kohaliku omavalitsuse üksuse ametiasutuste kohta. Tabeleid täites palume mitte arvestada linna- ja vallavolikogu või valitsuse liikmeid.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1041400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0"/>
          <a:ext cx="14198600" cy="2286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Palgastatistika perioodil 01.01.2023-31.12.2023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1041400</xdr:colOff>
      <xdr:row>4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0" y="228600"/>
          <a:ext cx="14198600" cy="7239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Ametnike põhipalk ja muutuvpalk ning nende teenistusülesannete täitmisest tulenev muu tulu 2023. aastal. 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Palgaandmed lähevad vastavalt ATS § 65 lg 2 ja lg 4 </a:t>
          </a:r>
          <a:r>
            <a:rPr lang="et-EE" sz="1000" b="1" i="0" u="sng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avalikustamiseks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:  Ametnike (ja ATS §65 lg 4 mainitud töölepinguliste töötajate) põhipalk ja muutuvpalk ning tema teenistusülesannetest tulenev muu tulu kogusummana eelmise kalendriaasta kohta avalikustatakse avaliku teenistuse kesksel veebilehel hiljemalt 1. mail.</a:t>
          </a:r>
        </a:p>
        <a:p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  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ATS §65 lg 4 mainitud isik täidab abistavaid või nõustavaid ülesandeid nt volikogu esimehe või aseesimehe, vallavanema või linnapea või valla- või linnavalitsuse liikme juures kuni nimetatud isiku volituste või fraktsiooni tegevuse lõppemiseni. Selline abistavaid või nõustavaid ülesandeid täitev isik teeb tööd tähtajalise töölepingu alusel.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3</xdr:col>
      <xdr:colOff>2063750</xdr:colOff>
      <xdr:row>0</xdr:row>
      <xdr:rowOff>368300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45FC47-3676-4590-BA56-D324BE1B6B8F}"/>
            </a:ext>
          </a:extLst>
        </xdr:cNvPr>
        <xdr:cNvSpPr txBox="1"/>
      </xdr:nvSpPr>
      <xdr:spPr>
        <a:xfrm>
          <a:off x="0" y="6350"/>
          <a:ext cx="8674100" cy="36195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600" b="1">
              <a:solidFill>
                <a:schemeClr val="accent5">
                  <a:lumMod val="75000"/>
                </a:schemeClr>
              </a:solidFill>
              <a:latin typeface="Roboto Condensed" panose="02000000000000000000" pitchFamily="2" charset="0"/>
              <a:ea typeface="Roboto Condensed" panose="02000000000000000000" pitchFamily="2" charset="0"/>
            </a:rPr>
            <a:t>Strateegilise personalijuhtimise näitajad</a:t>
          </a:r>
        </a:p>
      </xdr:txBody>
    </xdr:sp>
    <xdr:clientData/>
  </xdr:twoCellAnchor>
  <xdr:twoCellAnchor>
    <xdr:from>
      <xdr:col>0</xdr:col>
      <xdr:colOff>0</xdr:colOff>
      <xdr:row>0</xdr:row>
      <xdr:rowOff>365125</xdr:rowOff>
    </xdr:from>
    <xdr:to>
      <xdr:col>4</xdr:col>
      <xdr:colOff>0</xdr:colOff>
      <xdr:row>0</xdr:row>
      <xdr:rowOff>920750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4532FF-C263-4FED-BFEC-F97694DC2279}"/>
            </a:ext>
          </a:extLst>
        </xdr:cNvPr>
        <xdr:cNvSpPr txBox="1"/>
      </xdr:nvSpPr>
      <xdr:spPr>
        <a:xfrm>
          <a:off x="0" y="365125"/>
          <a:ext cx="8680450" cy="555625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>
              <a:latin typeface="Roboto Condensed" panose="02000000000000000000" pitchFamily="2" charset="0"/>
              <a:ea typeface="Roboto Condensed" panose="02000000000000000000" pitchFamily="2" charset="0"/>
            </a:rPr>
            <a:t>Kuivõrd hõlmab strateegiline personalijuhtimine kõiki personalipoliitika tegevusi, palume käesolevas küsimustikus anda vastused selekteeritud valdkondadele. Vastused on sisendiks riigiülese strateegilise personalijuhtimise tegevustele (vt täpsemalt - https://www.fin.ee/riik-ja-omavalitsused-planeeringud/avalik-teenistus/strateegiline-personalijuhtimine)</a:t>
          </a:r>
          <a:r>
            <a:rPr lang="et-EE" sz="1000" baseline="0">
              <a:latin typeface="Roboto Condensed" panose="02000000000000000000" pitchFamily="2" charset="0"/>
              <a:ea typeface="Roboto Condensed" panose="02000000000000000000" pitchFamily="2" charset="0"/>
            </a:rPr>
            <a:t> ja omavaheliste parimate praktikate jagamistele.</a:t>
          </a:r>
          <a:r>
            <a:rPr lang="et-EE" sz="1000">
              <a:latin typeface="Roboto Condensed" panose="02000000000000000000" pitchFamily="2" charset="0"/>
              <a:ea typeface="Roboto Condensed" panose="02000000000000000000" pitchFamily="2" charset="0"/>
            </a:rPr>
            <a:t> Kui selle osa täitmisel tekib küsimusi, siis palume neist märku anda Maris.Lanno@fin.ee.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222250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0"/>
          <a:ext cx="7251700" cy="2222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Personalistatistika seisuga 31.12.2023</a:t>
          </a:r>
        </a:p>
      </xdr:txBody>
    </xdr:sp>
    <xdr:clientData/>
  </xdr:twoCellAnchor>
  <xdr:twoCellAnchor>
    <xdr:from>
      <xdr:col>0</xdr:col>
      <xdr:colOff>0</xdr:colOff>
      <xdr:row>0</xdr:row>
      <xdr:rowOff>222250</xdr:rowOff>
    </xdr:from>
    <xdr:to>
      <xdr:col>8</xdr:col>
      <xdr:colOff>0</xdr:colOff>
      <xdr:row>0</xdr:row>
      <xdr:rowOff>1095376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222250"/>
          <a:ext cx="9391650" cy="87312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1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NB! Läbivalt kogu statistikaküsitluses palume andmed esitada ainult kohaliku omavalitsuse üksuse ametiasutuste kohta. Tabeleid täites palume mitte arvestada linna- ja vallavolikogu ega valitsuse liikmeid.   </a:t>
          </a:r>
        </a:p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Esitada nii linnapea/vallavanema, abilinnapea/abivallavanemate, ametnike kui ka töölepinguliste töötajate andmed, kes töötavad kohaliku omavalitsuse üksuse ametiasutustes (avaliku teenistuse seaduse § 6 lg 3 mõistes).</a:t>
          </a:r>
        </a:p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Personalistatistika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lehel k</a:t>
          </a:r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ajastada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personali andmed, kes olid tööl seisuga 31.12. </a:t>
          </a:r>
          <a:r>
            <a:rPr lang="et-EE" sz="1000" b="1" u="sng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Mitte kajastada aasta jooksul töölt lahkunud personali, kes reaalselt 31.12 seisuga tööl ei olnud.</a:t>
          </a:r>
          <a:endParaRPr lang="et-EE" sz="1000" b="1" u="sng"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254000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6724650" cy="2540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Lahkumised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257175</xdr:rowOff>
    </xdr:from>
    <xdr:to>
      <xdr:col>6</xdr:col>
      <xdr:colOff>0</xdr:colOff>
      <xdr:row>0</xdr:row>
      <xdr:rowOff>819150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57175"/>
          <a:ext cx="6276975" cy="561975"/>
        </a:xfrm>
        <a:prstGeom prst="rect">
          <a:avLst/>
        </a:prstGeom>
        <a:solidFill>
          <a:schemeClr val="bg1"/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Tabelis mitte kajastada pikaajalisele puhkusele läinud isikuid ning isikuid, kes on asutusesiseselt või asutuste liitmisel ametikohta vahetanud. </a:t>
          </a:r>
          <a:r>
            <a:rPr lang="et-EE" sz="1000" b="0" i="0" u="none" baseline="0">
              <a:solidFill>
                <a:schemeClr val="dk1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Samuti mitte kajastada teenistuja üleviimist, kui asutuste liitmisel viidi teenistuja ühest asutusest teise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215900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6007100" cy="2159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Tulemised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215900</xdr:rowOff>
    </xdr:from>
    <xdr:to>
      <xdr:col>4</xdr:col>
      <xdr:colOff>0</xdr:colOff>
      <xdr:row>0</xdr:row>
      <xdr:rowOff>971550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215900"/>
          <a:ext cx="5895975" cy="7556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Tabelis mitte kajastada pikaajaliselt puhkuselt</a:t>
          </a:r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naasnud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isikuid ning isikuid, kes on asutusesiseselt või asutuste liitmisel ametikohta vahetanud (nt liikunud spetsialisti ametikohalt juhtivspetsialisti ametikohale). Samuti mitte kajastada teenistuja üleviimist, kui asutuste</a:t>
          </a:r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liitmisel viidi teenistuja ühest asutusest teise.</a:t>
          </a:r>
          <a:endParaRPr lang="et-EE" sz="1000" b="0" i="0" u="none">
            <a:solidFill>
              <a:srgbClr val="FF0000"/>
            </a:solidFill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78EAAF8-0345-4F10-BAFF-6410C906E263}"/>
            </a:ext>
          </a:extLst>
        </xdr:cNvPr>
        <xdr:cNvSpPr txBox="1"/>
      </xdr:nvSpPr>
      <xdr:spPr>
        <a:xfrm>
          <a:off x="0" y="0"/>
          <a:ext cx="549910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Koolitusstatistika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266700</xdr:rowOff>
    </xdr:from>
    <xdr:to>
      <xdr:col>2</xdr:col>
      <xdr:colOff>0</xdr:colOff>
      <xdr:row>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05AFF1-B5CB-DF60-427F-6ECD67786EEF}"/>
            </a:ext>
          </a:extLst>
        </xdr:cNvPr>
        <xdr:cNvSpPr txBox="1"/>
      </xdr:nvSpPr>
      <xdr:spPr>
        <a:xfrm>
          <a:off x="0" y="266700"/>
          <a:ext cx="5499100" cy="21590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 baseline="0">
              <a:latin typeface="Roboto Condensed" panose="02000000000000000000" pitchFamily="2" charset="0"/>
              <a:ea typeface="Roboto Condensed" panose="02000000000000000000" pitchFamily="2" charset="0"/>
            </a:rPr>
            <a:t>Tabel 1. KOV ametiasutuste koolitus- ja tööjõukulu ning koolitustel osalejate arv </a:t>
          </a:r>
          <a:endParaRPr lang="et-EE" sz="1000" b="1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441960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Koolitusstatistika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266700</xdr:rowOff>
    </xdr:from>
    <xdr:to>
      <xdr:col>2</xdr:col>
      <xdr:colOff>0</xdr:colOff>
      <xdr:row>1</xdr:row>
      <xdr:rowOff>6350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596D61-2ED3-D6AA-1658-EA24B62BD255}"/>
            </a:ext>
          </a:extLst>
        </xdr:cNvPr>
        <xdr:cNvSpPr txBox="1"/>
      </xdr:nvSpPr>
      <xdr:spPr>
        <a:xfrm>
          <a:off x="0" y="266700"/>
          <a:ext cx="5499100" cy="22225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>
              <a:latin typeface="Roboto Condensed" panose="02000000000000000000" pitchFamily="2" charset="0"/>
              <a:ea typeface="Roboto Condensed" panose="02000000000000000000" pitchFamily="2" charset="0"/>
            </a:rPr>
            <a:t>Tabel 2. Millised olid erinevate koolitusvaldkondade mahud 2023. aastal?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0"/>
          <a:ext cx="7924800" cy="2286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HindamisE statistika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1092200</xdr:colOff>
      <xdr:row>0</xdr:row>
      <xdr:rowOff>241300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0"/>
          <a:ext cx="9880600" cy="2413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Värbamise 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241300</xdr:rowOff>
    </xdr:from>
    <xdr:to>
      <xdr:col>10</xdr:col>
      <xdr:colOff>0</xdr:colOff>
      <xdr:row>0</xdr:row>
      <xdr:rowOff>869950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0" y="241300"/>
          <a:ext cx="9271000" cy="6286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Palun sisestage kõikide personaliotsingute andmed (avalikud konkursid, sisekonkursid ja konkursita personaliotsingud) nii ametnike kui ka töölepinguliste teenistuskohtade kohta. Värbamiste all kajastatakse personaliotsing ka siis, kui konkurssi ei korraldatud,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sel juhul tuleb personaliotsingu tüübiks märkida </a:t>
          </a:r>
          <a:r>
            <a:rPr lang="et-EE" sz="1000" b="0" u="sng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"konkursita personaliotsing"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. Värbamiste all mitte kajastada inimeste värbamist poliitiliste kohtadele (vallavanem, linnapea, abivallavanem, abilinnapea) ning hallatavate asutuste juhtide värbamist.</a:t>
          </a:r>
          <a:endParaRPr lang="et-EE" sz="1000" b="0" u="none"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873125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keskmine palk </a:t>
          </a:r>
          <a:endParaRPr lang="et-EE" sz="1400" b="1" u="none" cap="none" baseline="0">
            <a:solidFill>
              <a:srgbClr val="FF0000"/>
            </a:solidFill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ju.nuuter@sauevald.e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6" sqref="B6"/>
    </sheetView>
  </sheetViews>
  <sheetFormatPr defaultRowHeight="15"/>
  <cols>
    <col min="1" max="1" width="30.42578125" customWidth="1"/>
    <col min="2" max="2" width="36.42578125" customWidth="1"/>
  </cols>
  <sheetData>
    <row r="1" spans="1:2" ht="18">
      <c r="A1" s="8" t="s">
        <v>203</v>
      </c>
      <c r="B1" s="1"/>
    </row>
    <row r="2" spans="1:2">
      <c r="A2" s="1"/>
      <c r="B2" s="1"/>
    </row>
    <row r="3" spans="1:2" ht="15.75">
      <c r="A3" s="14" t="s">
        <v>108</v>
      </c>
      <c r="B3" s="3"/>
    </row>
    <row r="4" spans="1:2">
      <c r="A4" s="4" t="s">
        <v>28</v>
      </c>
      <c r="B4" s="4" t="s">
        <v>87</v>
      </c>
    </row>
    <row r="5" spans="1:2">
      <c r="A5" s="4" t="s">
        <v>109</v>
      </c>
      <c r="B5" s="4" t="s">
        <v>244</v>
      </c>
    </row>
    <row r="6" spans="1:2">
      <c r="A6" s="4" t="s">
        <v>110</v>
      </c>
      <c r="B6" s="4" t="s">
        <v>245</v>
      </c>
    </row>
    <row r="7" spans="1:2">
      <c r="A7" s="4" t="s">
        <v>111</v>
      </c>
      <c r="B7" s="4">
        <v>59197874</v>
      </c>
    </row>
    <row r="8" spans="1:2">
      <c r="A8" s="4" t="s">
        <v>112</v>
      </c>
      <c r="B8" s="45" t="s">
        <v>246</v>
      </c>
    </row>
    <row r="9" spans="1:2">
      <c r="A9" s="1"/>
      <c r="B9" s="1"/>
    </row>
    <row r="10" spans="1:2">
      <c r="A10" s="1"/>
      <c r="B10" s="1"/>
    </row>
    <row r="11" spans="1:2">
      <c r="A11" s="5" t="s">
        <v>113</v>
      </c>
      <c r="B11" s="6"/>
    </row>
    <row r="12" spans="1:2">
      <c r="A12" s="10" t="s">
        <v>115</v>
      </c>
      <c r="B12" s="9" t="s">
        <v>243</v>
      </c>
    </row>
    <row r="13" spans="1:2">
      <c r="A13" s="11" t="s">
        <v>127</v>
      </c>
      <c r="B13" s="12" t="s">
        <v>168</v>
      </c>
    </row>
    <row r="14" spans="1:2">
      <c r="A14" s="1"/>
      <c r="B14" s="1"/>
    </row>
    <row r="15" spans="1:2" ht="15.75">
      <c r="A15" s="13" t="s">
        <v>114</v>
      </c>
      <c r="B15" s="1"/>
    </row>
  </sheetData>
  <hyperlinks>
    <hyperlink ref="B8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xWindow="806" yWindow="373" count="1">
        <x14:dataValidation type="list" allowBlank="1" showInputMessage="1" showErrorMessage="1" prompt="Palun vali nimekirjast.">
          <x14:formula1>
            <xm:f>Klassifikaatorid!$A$40:$A$118</xm:f>
          </x14:formula1>
          <xm:sqref>B4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"/>
  <sheetViews>
    <sheetView zoomScale="80" zoomScaleNormal="80" workbookViewId="0">
      <selection activeCell="D1" sqref="D1"/>
    </sheetView>
  </sheetViews>
  <sheetFormatPr defaultRowHeight="15"/>
  <cols>
    <col min="1" max="1" width="10.85546875" customWidth="1"/>
    <col min="2" max="2" width="37.42578125" style="15" bestFit="1" customWidth="1"/>
    <col min="3" max="3" width="19.42578125" style="15" customWidth="1"/>
    <col min="4" max="5" width="14.5703125" style="15" customWidth="1"/>
    <col min="6" max="6" width="17.42578125" style="15" customWidth="1"/>
    <col min="7" max="7" width="14.5703125" style="15" customWidth="1"/>
  </cols>
  <sheetData>
    <row r="1" spans="1:7" ht="87" customHeight="1">
      <c r="A1" s="17" t="s">
        <v>28</v>
      </c>
      <c r="B1" s="17"/>
      <c r="C1" s="17" t="s">
        <v>210</v>
      </c>
      <c r="D1" s="17" t="s">
        <v>174</v>
      </c>
      <c r="E1" s="17" t="s">
        <v>164</v>
      </c>
      <c r="F1" s="17" t="s">
        <v>211</v>
      </c>
      <c r="G1" s="17" t="s">
        <v>212</v>
      </c>
    </row>
    <row r="2" spans="1:7">
      <c r="A2" s="19" t="str">
        <f>IF(Kontaktandmed!$B$4=0,"",Kontaktandmed!$B$4)</f>
        <v>Saue vald</v>
      </c>
      <c r="B2" s="19" t="s">
        <v>116</v>
      </c>
      <c r="C2" s="19">
        <f>SUM(C3:C5)</f>
        <v>98.62</v>
      </c>
      <c r="D2" s="19">
        <f t="shared" ref="D2:E2" si="0">SUM(D3:D5)</f>
        <v>2998494.3</v>
      </c>
      <c r="E2" s="19">
        <f t="shared" si="0"/>
        <v>14682.330000000002</v>
      </c>
      <c r="F2" s="19">
        <f>D2/C2/12</f>
        <v>2533.7104542689108</v>
      </c>
      <c r="G2" s="19">
        <f>(D2+E2)/C2</f>
        <v>30553.403265057794</v>
      </c>
    </row>
    <row r="3" spans="1:7">
      <c r="A3" s="19" t="str">
        <f>IF(Kontaktandmed!$B$4=0,"",Kontaktandmed!$B$4)</f>
        <v>Saue vald</v>
      </c>
      <c r="B3" s="20" t="s">
        <v>165</v>
      </c>
      <c r="C3" s="54">
        <v>4</v>
      </c>
      <c r="D3">
        <v>217561.43</v>
      </c>
      <c r="E3">
        <v>12382.330000000002</v>
      </c>
      <c r="F3" s="19">
        <f>D3/C3/12</f>
        <v>4532.5297916666668</v>
      </c>
      <c r="G3" s="19">
        <f>(D3+E3)/C3</f>
        <v>57485.94</v>
      </c>
    </row>
    <row r="4" spans="1:7">
      <c r="A4" s="19" t="str">
        <f>IF(Kontaktandmed!$B$4=0,"",Kontaktandmed!$B$4)</f>
        <v>Saue vald</v>
      </c>
      <c r="B4" s="20" t="s">
        <v>119</v>
      </c>
      <c r="C4" s="65">
        <v>62.35</v>
      </c>
      <c r="D4" s="65">
        <v>1847918.78</v>
      </c>
      <c r="E4" s="65">
        <v>1600</v>
      </c>
      <c r="F4" s="19">
        <f>D4/C4/12</f>
        <v>2469.8192729216785</v>
      </c>
      <c r="G4" s="19">
        <f t="shared" ref="G4" si="1">(D4+E4)/C4</f>
        <v>29663.492862870891</v>
      </c>
    </row>
    <row r="5" spans="1:7">
      <c r="A5" s="19" t="str">
        <f>IF(Kontaktandmed!$B$4=0,"",Kontaktandmed!$B$4)</f>
        <v>Saue vald</v>
      </c>
      <c r="B5" s="20" t="s">
        <v>120</v>
      </c>
      <c r="C5" s="65">
        <v>32.270000000000003</v>
      </c>
      <c r="D5" s="65">
        <v>933014.09</v>
      </c>
      <c r="E5" s="65">
        <v>700</v>
      </c>
      <c r="F5" s="19">
        <f>D5/C5/12</f>
        <v>2409.3949230451394</v>
      </c>
      <c r="G5" s="19">
        <f>(D5+E5)/C5</f>
        <v>28934.431050511306</v>
      </c>
    </row>
    <row r="6" spans="1:7">
      <c r="B6" s="29"/>
      <c r="C6" s="30"/>
      <c r="D6" s="30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8"/>
  <sheetViews>
    <sheetView zoomScaleNormal="100" workbookViewId="0">
      <pane ySplit="6" topLeftCell="A68" activePane="bottomLeft" state="frozen"/>
      <selection pane="bottomLeft" activeCell="E7" sqref="E7:F75"/>
    </sheetView>
  </sheetViews>
  <sheetFormatPr defaultRowHeight="15"/>
  <cols>
    <col min="1" max="1" width="15.5703125" style="15" bestFit="1" customWidth="1"/>
    <col min="2" max="2" width="7.5703125" style="15" bestFit="1" customWidth="1"/>
    <col min="3" max="3" width="14.5703125" style="15" bestFit="1" customWidth="1"/>
    <col min="4" max="4" width="13" style="15" customWidth="1"/>
    <col min="5" max="5" width="8.5703125" style="15" bestFit="1" customWidth="1"/>
    <col min="6" max="6" width="13.5703125" style="15" bestFit="1" customWidth="1"/>
    <col min="7" max="7" width="13.5703125" style="15" customWidth="1"/>
    <col min="8" max="8" width="9.42578125" style="15" bestFit="1" customWidth="1"/>
    <col min="9" max="9" width="13.42578125" style="15" bestFit="1" customWidth="1"/>
    <col min="10" max="11" width="23.42578125" style="15" bestFit="1" customWidth="1"/>
    <col min="12" max="12" width="15" style="15" bestFit="1" customWidth="1"/>
    <col min="13" max="13" width="15.42578125" style="15" bestFit="1" customWidth="1"/>
    <col min="14" max="14" width="14" style="15" customWidth="1"/>
  </cols>
  <sheetData>
    <row r="1" spans="1:15" ht="18" customHeight="1"/>
    <row r="6" spans="1:15" ht="77.25">
      <c r="A6" s="17" t="s">
        <v>28</v>
      </c>
      <c r="B6" s="17" t="s">
        <v>122</v>
      </c>
      <c r="C6" s="17" t="s">
        <v>157</v>
      </c>
      <c r="D6" s="17" t="s">
        <v>182</v>
      </c>
      <c r="E6" s="17" t="s">
        <v>158</v>
      </c>
      <c r="F6" s="17" t="s">
        <v>159</v>
      </c>
      <c r="G6" s="17" t="s">
        <v>183</v>
      </c>
      <c r="H6" s="17" t="s">
        <v>167</v>
      </c>
      <c r="I6" s="17" t="s">
        <v>166</v>
      </c>
      <c r="J6" s="17" t="s">
        <v>162</v>
      </c>
      <c r="K6" s="17" t="s">
        <v>161</v>
      </c>
      <c r="L6" s="17" t="s">
        <v>160</v>
      </c>
      <c r="M6" s="17" t="s">
        <v>163</v>
      </c>
      <c r="N6" s="17" t="s">
        <v>184</v>
      </c>
      <c r="O6" s="36" t="s">
        <v>187</v>
      </c>
    </row>
    <row r="7" spans="1:15" ht="38.25">
      <c r="A7" s="19" t="str">
        <f>IF(Kontaktandmed!$B$4=0,"",Kontaktandmed!$B$4)</f>
        <v>Saue vald</v>
      </c>
      <c r="B7" s="56" t="s">
        <v>244</v>
      </c>
      <c r="C7" s="56" t="s">
        <v>263</v>
      </c>
      <c r="D7" s="56" t="s">
        <v>264</v>
      </c>
      <c r="E7" s="56" t="s">
        <v>265</v>
      </c>
      <c r="F7" s="56" t="s">
        <v>266</v>
      </c>
      <c r="G7" s="56">
        <v>1</v>
      </c>
      <c r="H7" s="57">
        <v>23962.97</v>
      </c>
      <c r="I7" s="57">
        <v>3075.25</v>
      </c>
      <c r="J7" s="57">
        <v>200</v>
      </c>
      <c r="K7" s="57">
        <v>0</v>
      </c>
      <c r="L7" s="57">
        <v>27238.22</v>
      </c>
      <c r="M7" s="58" t="s">
        <v>267</v>
      </c>
      <c r="N7" s="15" t="s">
        <v>261</v>
      </c>
      <c r="O7" s="38">
        <f>(COUNTIFS(A7:A3998,"&gt; "))-(COUNTIFS('2. Personalistatistika'!C2:C4000,"&gt; ")-COUNTIFS('2. Personalistatistika'!C2:C4000,"Töötajad"))-(COUNTIFS('3. Lahkumised'!C2:C4000,"&gt; ")-COUNTIF('3. Lahkumised'!C2:C4000,"Töötajad"))</f>
        <v>22</v>
      </c>
    </row>
    <row r="8" spans="1:15" ht="38.25">
      <c r="A8" s="19" t="str">
        <f>IF(Kontaktandmed!$B$4=0,"",Kontaktandmed!$B$4)</f>
        <v>Saue vald</v>
      </c>
      <c r="B8" s="56" t="s">
        <v>244</v>
      </c>
      <c r="C8" s="56" t="s">
        <v>268</v>
      </c>
      <c r="D8" s="56" t="s">
        <v>269</v>
      </c>
      <c r="E8" s="56" t="s">
        <v>270</v>
      </c>
      <c r="F8" s="56" t="s">
        <v>271</v>
      </c>
      <c r="G8" s="56">
        <v>1</v>
      </c>
      <c r="H8" s="57">
        <v>24558.89</v>
      </c>
      <c r="I8" s="57">
        <v>2448.58</v>
      </c>
      <c r="J8" s="57">
        <v>0</v>
      </c>
      <c r="K8" s="57">
        <v>0</v>
      </c>
      <c r="L8" s="57">
        <v>27007.47</v>
      </c>
      <c r="M8" s="58" t="s">
        <v>267</v>
      </c>
      <c r="N8" s="15" t="s">
        <v>261</v>
      </c>
    </row>
    <row r="9" spans="1:15" ht="38.25">
      <c r="A9" s="19" t="str">
        <f>IF(Kontaktandmed!$B$4=0,"",Kontaktandmed!$B$4)</f>
        <v>Saue vald</v>
      </c>
      <c r="B9" s="56" t="s">
        <v>244</v>
      </c>
      <c r="C9" s="56" t="s">
        <v>272</v>
      </c>
      <c r="D9" s="56" t="s">
        <v>273</v>
      </c>
      <c r="E9" s="56" t="s">
        <v>274</v>
      </c>
      <c r="F9" s="56" t="s">
        <v>275</v>
      </c>
      <c r="G9" s="56">
        <v>1</v>
      </c>
      <c r="H9" s="57">
        <v>29467.56</v>
      </c>
      <c r="I9" s="57">
        <v>3145.03</v>
      </c>
      <c r="J9" s="57">
        <v>300</v>
      </c>
      <c r="K9" s="57">
        <v>0</v>
      </c>
      <c r="L9" s="57">
        <v>32912.589999999997</v>
      </c>
      <c r="M9" s="58" t="s">
        <v>267</v>
      </c>
      <c r="N9" s="15" t="s">
        <v>261</v>
      </c>
    </row>
    <row r="10" spans="1:15" ht="38.25">
      <c r="A10" s="19" t="str">
        <f>IF(Kontaktandmed!$B$4=0,"",Kontaktandmed!$B$4)</f>
        <v>Saue vald</v>
      </c>
      <c r="B10" s="56" t="s">
        <v>244</v>
      </c>
      <c r="C10" s="56" t="s">
        <v>268</v>
      </c>
      <c r="D10" s="56" t="s">
        <v>276</v>
      </c>
      <c r="E10" s="56" t="s">
        <v>277</v>
      </c>
      <c r="F10" s="56" t="s">
        <v>278</v>
      </c>
      <c r="G10" s="56">
        <v>1</v>
      </c>
      <c r="H10" s="57">
        <v>27057.68</v>
      </c>
      <c r="I10" s="57">
        <v>4046.32</v>
      </c>
      <c r="J10" s="57">
        <v>0</v>
      </c>
      <c r="K10" s="57">
        <v>0</v>
      </c>
      <c r="L10" s="57">
        <v>31104</v>
      </c>
      <c r="M10" s="58" t="s">
        <v>267</v>
      </c>
      <c r="N10" s="15" t="s">
        <v>261</v>
      </c>
    </row>
    <row r="11" spans="1:15" ht="38.25">
      <c r="A11" s="19" t="str">
        <f>IF(Kontaktandmed!$B$4=0,"",Kontaktandmed!$B$4)</f>
        <v>Saue vald</v>
      </c>
      <c r="B11" s="56" t="s">
        <v>244</v>
      </c>
      <c r="C11" s="56" t="s">
        <v>279</v>
      </c>
      <c r="D11" s="56" t="s">
        <v>280</v>
      </c>
      <c r="E11" s="56" t="s">
        <v>281</v>
      </c>
      <c r="F11" s="56" t="s">
        <v>278</v>
      </c>
      <c r="G11" s="56">
        <v>1</v>
      </c>
      <c r="H11" s="57">
        <v>31808.05</v>
      </c>
      <c r="I11" s="57">
        <v>3291.95</v>
      </c>
      <c r="J11" s="57">
        <v>0</v>
      </c>
      <c r="K11" s="57">
        <v>0</v>
      </c>
      <c r="L11" s="57">
        <v>35100</v>
      </c>
      <c r="M11" s="58" t="s">
        <v>267</v>
      </c>
      <c r="N11" s="15" t="s">
        <v>261</v>
      </c>
    </row>
    <row r="12" spans="1:15" ht="38.25">
      <c r="A12" s="19" t="str">
        <f>IF(Kontaktandmed!$B$4=0,"",Kontaktandmed!$B$4)</f>
        <v>Saue vald</v>
      </c>
      <c r="B12" s="56" t="s">
        <v>244</v>
      </c>
      <c r="C12" s="56" t="s">
        <v>282</v>
      </c>
      <c r="D12" s="56" t="s">
        <v>283</v>
      </c>
      <c r="E12" s="56" t="s">
        <v>281</v>
      </c>
      <c r="F12" s="56" t="s">
        <v>284</v>
      </c>
      <c r="G12" s="56">
        <v>1</v>
      </c>
      <c r="H12" s="57">
        <v>35638</v>
      </c>
      <c r="I12" s="57">
        <v>5280.4</v>
      </c>
      <c r="J12" s="57">
        <v>0</v>
      </c>
      <c r="K12" s="57">
        <v>2749.79</v>
      </c>
      <c r="L12" s="57">
        <v>43668.19</v>
      </c>
      <c r="M12" s="58" t="s">
        <v>267</v>
      </c>
      <c r="N12" s="15" t="s">
        <v>261</v>
      </c>
    </row>
    <row r="13" spans="1:15" ht="38.25">
      <c r="A13" s="19" t="str">
        <f>IF(Kontaktandmed!$B$4=0,"",Kontaktandmed!$B$4)</f>
        <v>Saue vald</v>
      </c>
      <c r="B13" s="56" t="s">
        <v>244</v>
      </c>
      <c r="C13" s="56" t="s">
        <v>268</v>
      </c>
      <c r="D13" s="56" t="s">
        <v>285</v>
      </c>
      <c r="E13" s="56" t="s">
        <v>286</v>
      </c>
      <c r="F13" s="56" t="s">
        <v>287</v>
      </c>
      <c r="G13" s="56">
        <v>1</v>
      </c>
      <c r="H13" s="57">
        <v>29011.81</v>
      </c>
      <c r="I13" s="57">
        <v>2855.26</v>
      </c>
      <c r="J13" s="57">
        <v>0</v>
      </c>
      <c r="K13" s="57">
        <v>0</v>
      </c>
      <c r="L13" s="57">
        <v>31867.07</v>
      </c>
      <c r="M13" s="58" t="s">
        <v>267</v>
      </c>
      <c r="N13" s="15" t="s">
        <v>261</v>
      </c>
    </row>
    <row r="14" spans="1:15" ht="38.25">
      <c r="A14" s="19" t="str">
        <f>IF(Kontaktandmed!$B$4=0,"",Kontaktandmed!$B$4)</f>
        <v>Saue vald</v>
      </c>
      <c r="B14" s="56" t="s">
        <v>244</v>
      </c>
      <c r="C14" s="56" t="s">
        <v>263</v>
      </c>
      <c r="D14" s="56" t="s">
        <v>288</v>
      </c>
      <c r="E14" s="56" t="s">
        <v>289</v>
      </c>
      <c r="F14" s="56" t="s">
        <v>290</v>
      </c>
      <c r="G14" s="56">
        <v>1</v>
      </c>
      <c r="H14" s="57">
        <v>37517.269999999997</v>
      </c>
      <c r="I14" s="57">
        <v>2922.73</v>
      </c>
      <c r="J14" s="57">
        <v>0</v>
      </c>
      <c r="K14" s="57">
        <v>0</v>
      </c>
      <c r="L14" s="57">
        <v>40440</v>
      </c>
      <c r="M14" s="58" t="s">
        <v>267</v>
      </c>
      <c r="N14" s="15" t="s">
        <v>261</v>
      </c>
    </row>
    <row r="15" spans="1:15" ht="38.25">
      <c r="A15" s="19" t="str">
        <f>IF(Kontaktandmed!$B$4=0,"",Kontaktandmed!$B$4)</f>
        <v>Saue vald</v>
      </c>
      <c r="B15" s="56" t="s">
        <v>244</v>
      </c>
      <c r="C15" s="56" t="s">
        <v>272</v>
      </c>
      <c r="D15" s="56" t="s">
        <v>273</v>
      </c>
      <c r="E15" s="56" t="s">
        <v>291</v>
      </c>
      <c r="F15" s="56" t="s">
        <v>292</v>
      </c>
      <c r="G15" s="56">
        <v>1</v>
      </c>
      <c r="H15" s="57">
        <v>30629.43</v>
      </c>
      <c r="I15" s="57">
        <v>1938.57</v>
      </c>
      <c r="J15" s="57">
        <v>0</v>
      </c>
      <c r="K15" s="57">
        <v>1699</v>
      </c>
      <c r="L15" s="57">
        <v>34267</v>
      </c>
      <c r="M15" s="58" t="s">
        <v>267</v>
      </c>
      <c r="N15" s="15" t="s">
        <v>261</v>
      </c>
    </row>
    <row r="16" spans="1:15" ht="38.25">
      <c r="A16" s="19" t="str">
        <f>IF(Kontaktandmed!$B$4=0,"",Kontaktandmed!$B$4)</f>
        <v>Saue vald</v>
      </c>
      <c r="B16" s="56" t="s">
        <v>244</v>
      </c>
      <c r="C16" s="56" t="s">
        <v>293</v>
      </c>
      <c r="D16" s="56" t="s">
        <v>294</v>
      </c>
      <c r="E16" s="56" t="s">
        <v>295</v>
      </c>
      <c r="F16" s="56" t="s">
        <v>296</v>
      </c>
      <c r="G16" s="56">
        <v>1</v>
      </c>
      <c r="H16" s="57">
        <v>22269.54</v>
      </c>
      <c r="I16" s="57">
        <v>3125.09</v>
      </c>
      <c r="J16" s="57">
        <v>0</v>
      </c>
      <c r="K16" s="57">
        <v>200</v>
      </c>
      <c r="L16" s="57">
        <v>25594.63</v>
      </c>
      <c r="M16" s="58" t="s">
        <v>267</v>
      </c>
      <c r="N16" s="15" t="s">
        <v>261</v>
      </c>
    </row>
    <row r="17" spans="1:14" ht="38.25">
      <c r="A17" s="19" t="str">
        <f>IF(Kontaktandmed!$B$4=0,"",Kontaktandmed!$B$4)</f>
        <v>Saue vald</v>
      </c>
      <c r="B17" s="56" t="s">
        <v>244</v>
      </c>
      <c r="C17" s="56" t="s">
        <v>268</v>
      </c>
      <c r="D17" s="56" t="s">
        <v>276</v>
      </c>
      <c r="E17" s="56" t="s">
        <v>297</v>
      </c>
      <c r="F17" s="56" t="s">
        <v>298</v>
      </c>
      <c r="G17" s="56">
        <v>1</v>
      </c>
      <c r="H17" s="57">
        <v>27616.53</v>
      </c>
      <c r="I17" s="57">
        <v>3504.23</v>
      </c>
      <c r="J17" s="57">
        <v>0</v>
      </c>
      <c r="K17" s="57">
        <v>0</v>
      </c>
      <c r="L17" s="57">
        <v>31120.76</v>
      </c>
      <c r="M17" s="58" t="s">
        <v>267</v>
      </c>
      <c r="N17" s="15" t="s">
        <v>261</v>
      </c>
    </row>
    <row r="18" spans="1:14" ht="38.25">
      <c r="A18" s="19" t="str">
        <f>IF(Kontaktandmed!$B$4=0,"",Kontaktandmed!$B$4)</f>
        <v>Saue vald</v>
      </c>
      <c r="B18" s="56" t="s">
        <v>244</v>
      </c>
      <c r="C18" s="56" t="s">
        <v>299</v>
      </c>
      <c r="D18" s="56" t="s">
        <v>300</v>
      </c>
      <c r="E18" s="56" t="s">
        <v>301</v>
      </c>
      <c r="F18" s="56" t="s">
        <v>302</v>
      </c>
      <c r="G18" s="56">
        <v>1</v>
      </c>
      <c r="H18" s="57">
        <v>47676.82</v>
      </c>
      <c r="I18" s="57">
        <v>3078.87</v>
      </c>
      <c r="J18" s="57">
        <v>2834.02</v>
      </c>
      <c r="K18" s="57">
        <v>0</v>
      </c>
      <c r="L18" s="57">
        <v>53589.71</v>
      </c>
      <c r="M18" s="58" t="s">
        <v>267</v>
      </c>
      <c r="N18" s="15" t="s">
        <v>261</v>
      </c>
    </row>
    <row r="19" spans="1:14" ht="38.25">
      <c r="A19" s="19" t="str">
        <f>IF(Kontaktandmed!$B$4=0,"",Kontaktandmed!$B$4)</f>
        <v>Saue vald</v>
      </c>
      <c r="B19" s="56" t="s">
        <v>244</v>
      </c>
      <c r="C19" s="56" t="s">
        <v>303</v>
      </c>
      <c r="D19" s="56" t="s">
        <v>304</v>
      </c>
      <c r="E19" s="56" t="s">
        <v>305</v>
      </c>
      <c r="F19" s="56" t="s">
        <v>306</v>
      </c>
      <c r="G19" s="56">
        <v>1</v>
      </c>
      <c r="H19" s="57">
        <v>20158.12</v>
      </c>
      <c r="I19" s="57">
        <v>2353.88</v>
      </c>
      <c r="J19" s="57">
        <v>0</v>
      </c>
      <c r="K19" s="57">
        <v>0</v>
      </c>
      <c r="L19" s="57">
        <v>22512</v>
      </c>
      <c r="M19" s="58" t="s">
        <v>267</v>
      </c>
      <c r="N19" s="15" t="s">
        <v>261</v>
      </c>
    </row>
    <row r="20" spans="1:14" ht="38.25">
      <c r="A20" s="19" t="str">
        <f>IF(Kontaktandmed!$B$4=0,"",Kontaktandmed!$B$4)</f>
        <v>Saue vald</v>
      </c>
      <c r="B20" s="56" t="s">
        <v>244</v>
      </c>
      <c r="C20" s="56" t="s">
        <v>299</v>
      </c>
      <c r="D20" s="56" t="s">
        <v>300</v>
      </c>
      <c r="E20" s="56" t="s">
        <v>297</v>
      </c>
      <c r="F20" s="56" t="s">
        <v>307</v>
      </c>
      <c r="G20" s="56">
        <v>1</v>
      </c>
      <c r="H20" s="57">
        <v>46033.34</v>
      </c>
      <c r="I20" s="57">
        <v>4941.99</v>
      </c>
      <c r="J20" s="57">
        <v>2870.84</v>
      </c>
      <c r="K20" s="57">
        <v>0</v>
      </c>
      <c r="L20" s="57">
        <v>53846.17</v>
      </c>
      <c r="M20" s="58" t="s">
        <v>267</v>
      </c>
      <c r="N20" s="15" t="s">
        <v>261</v>
      </c>
    </row>
    <row r="21" spans="1:14" ht="38.25">
      <c r="A21" s="19" t="str">
        <f>IF(Kontaktandmed!$B$4=0,"",Kontaktandmed!$B$4)</f>
        <v>Saue vald</v>
      </c>
      <c r="B21" s="56" t="s">
        <v>244</v>
      </c>
      <c r="C21" s="56" t="s">
        <v>263</v>
      </c>
      <c r="D21" s="56" t="s">
        <v>308</v>
      </c>
      <c r="E21" s="56" t="s">
        <v>309</v>
      </c>
      <c r="F21" s="56" t="s">
        <v>310</v>
      </c>
      <c r="G21" s="56">
        <v>1</v>
      </c>
      <c r="H21" s="57">
        <v>23321.74</v>
      </c>
      <c r="I21" s="57">
        <v>2052.79</v>
      </c>
      <c r="J21" s="57">
        <v>0</v>
      </c>
      <c r="K21" s="57">
        <v>0</v>
      </c>
      <c r="L21" s="57">
        <v>25374.53</v>
      </c>
      <c r="M21" s="58" t="s">
        <v>267</v>
      </c>
      <c r="N21" s="15" t="s">
        <v>261</v>
      </c>
    </row>
    <row r="22" spans="1:14" ht="38.25">
      <c r="A22" s="19" t="str">
        <f>IF(Kontaktandmed!$B$4=0,"",Kontaktandmed!$B$4)</f>
        <v>Saue vald</v>
      </c>
      <c r="B22" s="56" t="s">
        <v>244</v>
      </c>
      <c r="C22" s="56" t="s">
        <v>263</v>
      </c>
      <c r="D22" s="56" t="s">
        <v>311</v>
      </c>
      <c r="E22" s="56" t="s">
        <v>312</v>
      </c>
      <c r="F22" s="56" t="s">
        <v>313</v>
      </c>
      <c r="G22" s="56">
        <v>1</v>
      </c>
      <c r="H22" s="57">
        <v>23780.57</v>
      </c>
      <c r="I22" s="57">
        <v>2237.7399999999998</v>
      </c>
      <c r="J22" s="57">
        <v>0</v>
      </c>
      <c r="K22" s="57">
        <v>0</v>
      </c>
      <c r="L22" s="57">
        <v>26018.31</v>
      </c>
      <c r="M22" s="58" t="s">
        <v>267</v>
      </c>
      <c r="N22" s="15" t="s">
        <v>261</v>
      </c>
    </row>
    <row r="23" spans="1:14" ht="38.25">
      <c r="A23" s="19" t="str">
        <f>IF(Kontaktandmed!$B$4=0,"",Kontaktandmed!$B$4)</f>
        <v>Saue vald</v>
      </c>
      <c r="B23" s="56" t="s">
        <v>244</v>
      </c>
      <c r="C23" s="56" t="s">
        <v>263</v>
      </c>
      <c r="D23" s="56" t="s">
        <v>314</v>
      </c>
      <c r="E23" s="56" t="s">
        <v>315</v>
      </c>
      <c r="F23" s="56" t="s">
        <v>316</v>
      </c>
      <c r="G23" s="56">
        <v>1</v>
      </c>
      <c r="H23" s="57">
        <v>16868.18</v>
      </c>
      <c r="I23" s="57">
        <v>458.62</v>
      </c>
      <c r="J23" s="57">
        <v>0</v>
      </c>
      <c r="K23" s="57">
        <v>0</v>
      </c>
      <c r="L23" s="57">
        <v>17326.8</v>
      </c>
      <c r="M23" s="58" t="s">
        <v>317</v>
      </c>
      <c r="N23" s="15" t="s">
        <v>261</v>
      </c>
    </row>
    <row r="24" spans="1:14" ht="38.25">
      <c r="A24" s="19" t="str">
        <f>IF(Kontaktandmed!$B$4=0,"",Kontaktandmed!$B$4)</f>
        <v>Saue vald</v>
      </c>
      <c r="B24" s="56" t="s">
        <v>244</v>
      </c>
      <c r="C24" s="56" t="s">
        <v>303</v>
      </c>
      <c r="D24" s="56" t="s">
        <v>318</v>
      </c>
      <c r="E24" s="56" t="s">
        <v>319</v>
      </c>
      <c r="F24" s="56" t="s">
        <v>316</v>
      </c>
      <c r="G24" s="56">
        <v>0.5</v>
      </c>
      <c r="H24" s="57">
        <v>12629.79</v>
      </c>
      <c r="I24" s="57">
        <v>1136.7</v>
      </c>
      <c r="J24" s="57">
        <v>200</v>
      </c>
      <c r="K24" s="57">
        <v>0</v>
      </c>
      <c r="L24" s="57">
        <v>13966.49</v>
      </c>
      <c r="M24" s="58" t="s">
        <v>267</v>
      </c>
      <c r="N24" s="15" t="s">
        <v>261</v>
      </c>
    </row>
    <row r="25" spans="1:14" ht="38.25">
      <c r="A25" s="19" t="str">
        <f>IF(Kontaktandmed!$B$4=0,"",Kontaktandmed!$B$4)</f>
        <v>Saue vald</v>
      </c>
      <c r="B25" s="56" t="s">
        <v>244</v>
      </c>
      <c r="C25" s="56" t="s">
        <v>272</v>
      </c>
      <c r="D25" s="56" t="s">
        <v>273</v>
      </c>
      <c r="E25" s="56" t="s">
        <v>320</v>
      </c>
      <c r="F25" s="56" t="s">
        <v>321</v>
      </c>
      <c r="G25" s="56">
        <v>1</v>
      </c>
      <c r="H25" s="57">
        <v>29562.75</v>
      </c>
      <c r="I25" s="57">
        <v>3005.25</v>
      </c>
      <c r="J25" s="57">
        <v>0</v>
      </c>
      <c r="K25" s="57">
        <v>0</v>
      </c>
      <c r="L25" s="57">
        <v>32568</v>
      </c>
      <c r="M25" s="58" t="s">
        <v>267</v>
      </c>
      <c r="N25" s="15" t="s">
        <v>261</v>
      </c>
    </row>
    <row r="26" spans="1:14" ht="38.25">
      <c r="A26" s="19" t="str">
        <f>IF(Kontaktandmed!$B$4=0,"",Kontaktandmed!$B$4)</f>
        <v>Saue vald</v>
      </c>
      <c r="B26" s="56" t="s">
        <v>244</v>
      </c>
      <c r="C26" s="56" t="s">
        <v>268</v>
      </c>
      <c r="D26" s="56" t="s">
        <v>322</v>
      </c>
      <c r="E26" s="56" t="s">
        <v>323</v>
      </c>
      <c r="F26" s="56" t="s">
        <v>324</v>
      </c>
      <c r="G26" s="56">
        <v>1</v>
      </c>
      <c r="H26" s="57">
        <v>25332.34</v>
      </c>
      <c r="I26" s="57">
        <v>3195.89</v>
      </c>
      <c r="J26" s="57">
        <v>300</v>
      </c>
      <c r="K26" s="57">
        <v>0</v>
      </c>
      <c r="L26" s="57">
        <v>28828.23</v>
      </c>
      <c r="M26" s="58" t="s">
        <v>267</v>
      </c>
      <c r="N26" s="15" t="s">
        <v>261</v>
      </c>
    </row>
    <row r="27" spans="1:14" ht="38.25">
      <c r="A27" s="19" t="str">
        <f>IF(Kontaktandmed!$B$4=0,"",Kontaktandmed!$B$4)</f>
        <v>Saue vald</v>
      </c>
      <c r="B27" s="56" t="s">
        <v>244</v>
      </c>
      <c r="C27" s="56" t="s">
        <v>268</v>
      </c>
      <c r="D27" s="56" t="s">
        <v>325</v>
      </c>
      <c r="E27" s="56" t="s">
        <v>326</v>
      </c>
      <c r="F27" s="56" t="s">
        <v>327</v>
      </c>
      <c r="G27" s="56">
        <v>1</v>
      </c>
      <c r="H27" s="57">
        <v>24196.14</v>
      </c>
      <c r="I27" s="57">
        <v>3523.86</v>
      </c>
      <c r="J27" s="57">
        <v>200</v>
      </c>
      <c r="K27" s="57">
        <v>0</v>
      </c>
      <c r="L27" s="57">
        <v>27920</v>
      </c>
      <c r="M27" s="58" t="s">
        <v>267</v>
      </c>
      <c r="N27" s="15" t="s">
        <v>261</v>
      </c>
    </row>
    <row r="28" spans="1:14" ht="38.25">
      <c r="A28" s="19" t="str">
        <f>IF(Kontaktandmed!$B$4=0,"",Kontaktandmed!$B$4)</f>
        <v>Saue vald</v>
      </c>
      <c r="B28" s="56" t="s">
        <v>244</v>
      </c>
      <c r="C28" s="56" t="s">
        <v>268</v>
      </c>
      <c r="D28" s="56" t="s">
        <v>328</v>
      </c>
      <c r="E28" s="56" t="s">
        <v>329</v>
      </c>
      <c r="F28" s="56" t="s">
        <v>330</v>
      </c>
      <c r="G28" s="56">
        <v>1</v>
      </c>
      <c r="H28" s="57">
        <v>23587.68</v>
      </c>
      <c r="I28" s="57">
        <v>2657.64</v>
      </c>
      <c r="J28" s="57">
        <v>0</v>
      </c>
      <c r="K28" s="57">
        <v>0</v>
      </c>
      <c r="L28" s="57">
        <v>26245.32</v>
      </c>
      <c r="M28" s="58" t="s">
        <v>267</v>
      </c>
      <c r="N28" s="15" t="s">
        <v>261</v>
      </c>
    </row>
    <row r="29" spans="1:14" ht="38.25">
      <c r="A29" s="19" t="str">
        <f>IF(Kontaktandmed!$B$4=0,"",Kontaktandmed!$B$4)</f>
        <v>Saue vald</v>
      </c>
      <c r="B29" s="56" t="s">
        <v>244</v>
      </c>
      <c r="C29" s="56" t="s">
        <v>272</v>
      </c>
      <c r="D29" s="56" t="s">
        <v>331</v>
      </c>
      <c r="E29" s="56" t="s">
        <v>332</v>
      </c>
      <c r="F29" s="56" t="s">
        <v>333</v>
      </c>
      <c r="G29" s="56">
        <v>1</v>
      </c>
      <c r="H29" s="57">
        <v>23543.84</v>
      </c>
      <c r="I29" s="57">
        <v>2982.88</v>
      </c>
      <c r="J29" s="57">
        <v>0</v>
      </c>
      <c r="K29" s="57">
        <v>200</v>
      </c>
      <c r="L29" s="57">
        <v>26726.720000000001</v>
      </c>
      <c r="M29" s="58" t="s">
        <v>267</v>
      </c>
      <c r="N29" s="15" t="s">
        <v>261</v>
      </c>
    </row>
    <row r="30" spans="1:14" ht="38.25">
      <c r="A30" s="19" t="str">
        <f>IF(Kontaktandmed!$B$4=0,"",Kontaktandmed!$B$4)</f>
        <v>Saue vald</v>
      </c>
      <c r="B30" s="56" t="s">
        <v>244</v>
      </c>
      <c r="C30" s="56" t="s">
        <v>263</v>
      </c>
      <c r="D30" s="56" t="s">
        <v>264</v>
      </c>
      <c r="E30" s="56" t="s">
        <v>334</v>
      </c>
      <c r="F30" s="56" t="s">
        <v>335</v>
      </c>
      <c r="G30" s="56">
        <v>1</v>
      </c>
      <c r="H30" s="57">
        <v>24328.36</v>
      </c>
      <c r="I30" s="57">
        <v>3067.64</v>
      </c>
      <c r="J30" s="57">
        <v>0</v>
      </c>
      <c r="K30" s="57">
        <v>0</v>
      </c>
      <c r="L30" s="57">
        <v>27396</v>
      </c>
      <c r="M30" s="58" t="s">
        <v>267</v>
      </c>
      <c r="N30" s="15" t="s">
        <v>261</v>
      </c>
    </row>
    <row r="31" spans="1:14" ht="38.25">
      <c r="A31" s="19" t="str">
        <f>IF(Kontaktandmed!$B$4=0,"",Kontaktandmed!$B$4)</f>
        <v>Saue vald</v>
      </c>
      <c r="B31" s="56" t="s">
        <v>244</v>
      </c>
      <c r="C31" s="56" t="s">
        <v>268</v>
      </c>
      <c r="D31" s="56" t="s">
        <v>276</v>
      </c>
      <c r="E31" s="56" t="s">
        <v>336</v>
      </c>
      <c r="F31" s="56" t="s">
        <v>337</v>
      </c>
      <c r="G31" s="56">
        <v>1</v>
      </c>
      <c r="H31" s="57">
        <v>28285.22</v>
      </c>
      <c r="I31" s="57">
        <v>3634.78</v>
      </c>
      <c r="J31" s="57">
        <v>0</v>
      </c>
      <c r="K31" s="57">
        <v>0</v>
      </c>
      <c r="L31" s="57">
        <v>31920</v>
      </c>
      <c r="M31" s="58" t="s">
        <v>267</v>
      </c>
      <c r="N31" s="15" t="s">
        <v>261</v>
      </c>
    </row>
    <row r="32" spans="1:14" ht="38.25">
      <c r="A32" s="19" t="str">
        <f>IF(Kontaktandmed!$B$4=0,"",Kontaktandmed!$B$4)</f>
        <v>Saue vald</v>
      </c>
      <c r="B32" s="56" t="s">
        <v>244</v>
      </c>
      <c r="C32" s="56" t="s">
        <v>299</v>
      </c>
      <c r="D32" s="56" t="s">
        <v>257</v>
      </c>
      <c r="E32" s="56" t="s">
        <v>297</v>
      </c>
      <c r="F32" s="56" t="s">
        <v>338</v>
      </c>
      <c r="G32" s="56">
        <v>1</v>
      </c>
      <c r="H32" s="57">
        <v>56205.98</v>
      </c>
      <c r="I32" s="57">
        <v>8594.7099999999991</v>
      </c>
      <c r="J32" s="57">
        <v>3661.96</v>
      </c>
      <c r="K32" s="57">
        <v>0</v>
      </c>
      <c r="L32" s="57">
        <v>68462.649999999994</v>
      </c>
      <c r="M32" s="58" t="s">
        <v>267</v>
      </c>
      <c r="N32" s="15" t="s">
        <v>261</v>
      </c>
    </row>
    <row r="33" spans="1:14" ht="38.25">
      <c r="A33" s="19" t="str">
        <f>IF(Kontaktandmed!$B$4=0,"",Kontaktandmed!$B$4)</f>
        <v>Saue vald</v>
      </c>
      <c r="B33" s="56" t="s">
        <v>244</v>
      </c>
      <c r="C33" s="56" t="s">
        <v>268</v>
      </c>
      <c r="D33" s="56" t="s">
        <v>339</v>
      </c>
      <c r="E33" s="56" t="s">
        <v>340</v>
      </c>
      <c r="F33" s="56" t="s">
        <v>341</v>
      </c>
      <c r="G33" s="56">
        <v>1</v>
      </c>
      <c r="H33" s="57">
        <v>24006.04</v>
      </c>
      <c r="I33" s="57">
        <v>1481.96</v>
      </c>
      <c r="J33" s="57">
        <v>0</v>
      </c>
      <c r="K33" s="57">
        <v>0</v>
      </c>
      <c r="L33" s="57">
        <v>25488</v>
      </c>
      <c r="M33" s="58" t="s">
        <v>267</v>
      </c>
      <c r="N33" s="15" t="s">
        <v>261</v>
      </c>
    </row>
    <row r="34" spans="1:14" ht="38.25">
      <c r="A34" s="19" t="str">
        <f>IF(Kontaktandmed!$B$4=0,"",Kontaktandmed!$B$4)</f>
        <v>Saue vald</v>
      </c>
      <c r="B34" s="56" t="s">
        <v>244</v>
      </c>
      <c r="C34" s="56" t="s">
        <v>272</v>
      </c>
      <c r="D34" s="56" t="s">
        <v>273</v>
      </c>
      <c r="E34" s="56" t="s">
        <v>342</v>
      </c>
      <c r="F34" s="56" t="s">
        <v>343</v>
      </c>
      <c r="G34" s="56">
        <v>1</v>
      </c>
      <c r="H34" s="57">
        <v>30629.43</v>
      </c>
      <c r="I34" s="57">
        <v>1938.57</v>
      </c>
      <c r="J34" s="57">
        <v>0</v>
      </c>
      <c r="K34" s="57">
        <v>0</v>
      </c>
      <c r="L34" s="57">
        <v>32568</v>
      </c>
      <c r="M34" s="58" t="s">
        <v>267</v>
      </c>
      <c r="N34" s="15" t="s">
        <v>261</v>
      </c>
    </row>
    <row r="35" spans="1:14" ht="38.25">
      <c r="A35" s="19" t="str">
        <f>IF(Kontaktandmed!$B$4=0,"",Kontaktandmed!$B$4)</f>
        <v>Saue vald</v>
      </c>
      <c r="B35" s="56" t="s">
        <v>244</v>
      </c>
      <c r="C35" s="56" t="s">
        <v>263</v>
      </c>
      <c r="D35" s="56" t="s">
        <v>311</v>
      </c>
      <c r="E35" s="56" t="s">
        <v>344</v>
      </c>
      <c r="F35" s="56" t="s">
        <v>345</v>
      </c>
      <c r="G35" s="56">
        <v>1</v>
      </c>
      <c r="H35" s="57">
        <v>21716.15</v>
      </c>
      <c r="I35" s="57">
        <v>3639.62</v>
      </c>
      <c r="J35" s="57">
        <v>0</v>
      </c>
      <c r="K35" s="57">
        <v>0</v>
      </c>
      <c r="L35" s="57">
        <v>25355.77</v>
      </c>
      <c r="M35" s="58" t="s">
        <v>267</v>
      </c>
      <c r="N35" s="15" t="s">
        <v>261</v>
      </c>
    </row>
    <row r="36" spans="1:14" ht="38.25">
      <c r="A36" s="19" t="str">
        <f>IF(Kontaktandmed!$B$4=0,"",Kontaktandmed!$B$4)</f>
        <v>Saue vald</v>
      </c>
      <c r="B36" s="56" t="s">
        <v>244</v>
      </c>
      <c r="C36" s="56" t="s">
        <v>279</v>
      </c>
      <c r="D36" s="56" t="s">
        <v>346</v>
      </c>
      <c r="E36" s="56" t="s">
        <v>347</v>
      </c>
      <c r="F36" s="56" t="s">
        <v>348</v>
      </c>
      <c r="G36" s="56">
        <v>1</v>
      </c>
      <c r="H36" s="57">
        <v>38633.269999999997</v>
      </c>
      <c r="I36" s="57">
        <v>4614.88</v>
      </c>
      <c r="J36" s="57">
        <v>0</v>
      </c>
      <c r="K36" s="57">
        <v>0</v>
      </c>
      <c r="L36" s="57">
        <v>43248.15</v>
      </c>
      <c r="M36" s="58" t="s">
        <v>267</v>
      </c>
      <c r="N36" s="15" t="s">
        <v>261</v>
      </c>
    </row>
    <row r="37" spans="1:14" ht="38.25">
      <c r="A37" s="19" t="str">
        <f>IF(Kontaktandmed!$B$4=0,"",Kontaktandmed!$B$4)</f>
        <v>Saue vald</v>
      </c>
      <c r="B37" s="56" t="s">
        <v>244</v>
      </c>
      <c r="C37" s="56" t="s">
        <v>349</v>
      </c>
      <c r="D37" s="56" t="s">
        <v>350</v>
      </c>
      <c r="E37" s="56" t="s">
        <v>351</v>
      </c>
      <c r="F37" s="56" t="s">
        <v>352</v>
      </c>
      <c r="G37" s="56">
        <v>1</v>
      </c>
      <c r="H37" s="57">
        <v>23797.52</v>
      </c>
      <c r="I37" s="57">
        <v>3128.85</v>
      </c>
      <c r="J37" s="57">
        <v>0</v>
      </c>
      <c r="K37" s="57">
        <v>0</v>
      </c>
      <c r="L37" s="57">
        <v>26926.37</v>
      </c>
      <c r="M37" s="58" t="s">
        <v>267</v>
      </c>
      <c r="N37" s="15" t="s">
        <v>261</v>
      </c>
    </row>
    <row r="38" spans="1:14" ht="38.25">
      <c r="A38" s="19" t="str">
        <f>IF(Kontaktandmed!$B$4=0,"",Kontaktandmed!$B$4)</f>
        <v>Saue vald</v>
      </c>
      <c r="B38" s="56" t="s">
        <v>244</v>
      </c>
      <c r="C38" s="56" t="s">
        <v>303</v>
      </c>
      <c r="D38" s="56" t="s">
        <v>353</v>
      </c>
      <c r="E38" s="56" t="s">
        <v>354</v>
      </c>
      <c r="F38" s="56" t="s">
        <v>355</v>
      </c>
      <c r="G38" s="56">
        <v>1</v>
      </c>
      <c r="H38" s="57">
        <v>18750.060000000001</v>
      </c>
      <c r="I38" s="57">
        <v>2802.6</v>
      </c>
      <c r="J38" s="57">
        <v>0</v>
      </c>
      <c r="K38" s="57">
        <v>200</v>
      </c>
      <c r="L38" s="57">
        <v>21752.66</v>
      </c>
      <c r="M38" s="58" t="s">
        <v>267</v>
      </c>
      <c r="N38" s="15" t="s">
        <v>261</v>
      </c>
    </row>
    <row r="39" spans="1:14" ht="38.25">
      <c r="A39" s="19" t="str">
        <f>IF(Kontaktandmed!$B$4=0,"",Kontaktandmed!$B$4)</f>
        <v>Saue vald</v>
      </c>
      <c r="B39" s="56" t="s">
        <v>244</v>
      </c>
      <c r="C39" s="56" t="s">
        <v>263</v>
      </c>
      <c r="D39" s="56" t="s">
        <v>311</v>
      </c>
      <c r="E39" s="56" t="s">
        <v>356</v>
      </c>
      <c r="F39" s="56" t="s">
        <v>357</v>
      </c>
      <c r="G39" s="56">
        <v>1</v>
      </c>
      <c r="H39" s="57">
        <v>22395.64</v>
      </c>
      <c r="I39" s="57">
        <v>2829.24</v>
      </c>
      <c r="J39" s="57">
        <v>0</v>
      </c>
      <c r="K39" s="57">
        <v>0</v>
      </c>
      <c r="L39" s="57">
        <v>25224.880000000001</v>
      </c>
      <c r="M39" s="58" t="s">
        <v>267</v>
      </c>
      <c r="N39" s="15" t="s">
        <v>261</v>
      </c>
    </row>
    <row r="40" spans="1:14" ht="38.25">
      <c r="A40" s="19" t="str">
        <f>IF(Kontaktandmed!$B$4=0,"",Kontaktandmed!$B$4)</f>
        <v>Saue vald</v>
      </c>
      <c r="B40" s="56" t="s">
        <v>244</v>
      </c>
      <c r="C40" s="56" t="s">
        <v>358</v>
      </c>
      <c r="D40" s="56" t="s">
        <v>359</v>
      </c>
      <c r="E40" s="56" t="s">
        <v>360</v>
      </c>
      <c r="F40" s="56" t="s">
        <v>361</v>
      </c>
      <c r="G40" s="56">
        <v>1</v>
      </c>
      <c r="H40" s="57">
        <v>36081.81</v>
      </c>
      <c r="I40" s="57">
        <v>4358.1899999999996</v>
      </c>
      <c r="J40" s="57">
        <v>200</v>
      </c>
      <c r="K40" s="57">
        <v>0</v>
      </c>
      <c r="L40" s="57">
        <v>40640</v>
      </c>
      <c r="M40" s="58" t="s">
        <v>267</v>
      </c>
      <c r="N40" s="15" t="s">
        <v>261</v>
      </c>
    </row>
    <row r="41" spans="1:14" ht="38.25">
      <c r="A41" s="19" t="str">
        <f>IF(Kontaktandmed!$B$4=0,"",Kontaktandmed!$B$4)</f>
        <v>Saue vald</v>
      </c>
      <c r="B41" s="56" t="s">
        <v>244</v>
      </c>
      <c r="C41" s="56" t="s">
        <v>268</v>
      </c>
      <c r="D41" s="56" t="s">
        <v>362</v>
      </c>
      <c r="E41" s="56" t="s">
        <v>363</v>
      </c>
      <c r="F41" s="56" t="s">
        <v>364</v>
      </c>
      <c r="G41" s="56">
        <v>1</v>
      </c>
      <c r="H41" s="57">
        <v>36663.1</v>
      </c>
      <c r="I41" s="57">
        <v>3776.9</v>
      </c>
      <c r="J41" s="57">
        <v>0</v>
      </c>
      <c r="K41" s="57">
        <v>0</v>
      </c>
      <c r="L41" s="57">
        <v>40440</v>
      </c>
      <c r="M41" s="58" t="s">
        <v>267</v>
      </c>
      <c r="N41" s="15" t="s">
        <v>261</v>
      </c>
    </row>
    <row r="42" spans="1:14" ht="38.25">
      <c r="A42" s="19" t="str">
        <f>IF(Kontaktandmed!$B$4=0,"",Kontaktandmed!$B$4)</f>
        <v>Saue vald</v>
      </c>
      <c r="B42" s="56" t="s">
        <v>244</v>
      </c>
      <c r="C42" s="56" t="s">
        <v>268</v>
      </c>
      <c r="D42" s="56" t="s">
        <v>365</v>
      </c>
      <c r="E42" s="56" t="s">
        <v>366</v>
      </c>
      <c r="F42" s="56" t="s">
        <v>367</v>
      </c>
      <c r="G42" s="56">
        <v>1</v>
      </c>
      <c r="H42" s="57">
        <v>27808.61</v>
      </c>
      <c r="I42" s="57">
        <v>4185.95</v>
      </c>
      <c r="J42" s="57">
        <v>0</v>
      </c>
      <c r="K42" s="57">
        <v>0</v>
      </c>
      <c r="L42" s="57">
        <v>31994.560000000001</v>
      </c>
      <c r="M42" s="58" t="s">
        <v>267</v>
      </c>
      <c r="N42" s="15" t="s">
        <v>261</v>
      </c>
    </row>
    <row r="43" spans="1:14" ht="38.25">
      <c r="A43" s="19" t="str">
        <f>IF(Kontaktandmed!$B$4=0,"",Kontaktandmed!$B$4)</f>
        <v>Saue vald</v>
      </c>
      <c r="B43" s="56" t="s">
        <v>244</v>
      </c>
      <c r="C43" s="56" t="s">
        <v>268</v>
      </c>
      <c r="D43" s="56" t="s">
        <v>328</v>
      </c>
      <c r="E43" s="56" t="s">
        <v>368</v>
      </c>
      <c r="F43" s="56" t="s">
        <v>369</v>
      </c>
      <c r="G43" s="56">
        <v>1</v>
      </c>
      <c r="H43" s="57">
        <v>25993.48</v>
      </c>
      <c r="I43" s="57">
        <v>2294.5</v>
      </c>
      <c r="J43" s="57">
        <v>0</v>
      </c>
      <c r="K43" s="57">
        <v>0</v>
      </c>
      <c r="L43" s="57">
        <v>28287.98</v>
      </c>
      <c r="M43" s="58" t="s">
        <v>267</v>
      </c>
      <c r="N43" s="15" t="s">
        <v>261</v>
      </c>
    </row>
    <row r="44" spans="1:14" ht="38.25">
      <c r="A44" s="19" t="str">
        <f>IF(Kontaktandmed!$B$4=0,"",Kontaktandmed!$B$4)</f>
        <v>Saue vald</v>
      </c>
      <c r="B44" s="56" t="s">
        <v>244</v>
      </c>
      <c r="C44" s="56" t="s">
        <v>263</v>
      </c>
      <c r="D44" s="56" t="s">
        <v>370</v>
      </c>
      <c r="E44" s="56" t="s">
        <v>371</v>
      </c>
      <c r="F44" s="56" t="s">
        <v>372</v>
      </c>
      <c r="G44" s="56">
        <v>1</v>
      </c>
      <c r="H44" s="57">
        <v>3800</v>
      </c>
      <c r="I44" s="57">
        <v>0</v>
      </c>
      <c r="J44" s="57">
        <v>0</v>
      </c>
      <c r="K44" s="57">
        <v>0</v>
      </c>
      <c r="L44" s="57">
        <v>3800</v>
      </c>
      <c r="M44" s="58" t="s">
        <v>373</v>
      </c>
      <c r="N44" s="15" t="s">
        <v>261</v>
      </c>
    </row>
    <row r="45" spans="1:14" ht="38.25">
      <c r="A45" s="19" t="str">
        <f>IF(Kontaktandmed!$B$4=0,"",Kontaktandmed!$B$4)</f>
        <v>Saue vald</v>
      </c>
      <c r="B45" s="56" t="s">
        <v>244</v>
      </c>
      <c r="C45" s="56" t="s">
        <v>268</v>
      </c>
      <c r="D45" s="56" t="s">
        <v>374</v>
      </c>
      <c r="E45" s="56" t="s">
        <v>375</v>
      </c>
      <c r="F45" s="56" t="s">
        <v>376</v>
      </c>
      <c r="G45" s="56">
        <v>1</v>
      </c>
      <c r="H45" s="57">
        <v>24315.38</v>
      </c>
      <c r="I45" s="57">
        <v>2181.2800000000002</v>
      </c>
      <c r="J45" s="57">
        <v>0</v>
      </c>
      <c r="K45" s="57">
        <v>0</v>
      </c>
      <c r="L45" s="57">
        <v>26496.66</v>
      </c>
      <c r="M45" s="58" t="s">
        <v>377</v>
      </c>
      <c r="N45" s="15" t="s">
        <v>261</v>
      </c>
    </row>
    <row r="46" spans="1:14" ht="38.25">
      <c r="A46" s="19" t="str">
        <f>IF(Kontaktandmed!$B$4=0,"",Kontaktandmed!$B$4)</f>
        <v>Saue vald</v>
      </c>
      <c r="B46" s="56" t="s">
        <v>244</v>
      </c>
      <c r="C46" s="56" t="s">
        <v>263</v>
      </c>
      <c r="D46" s="56" t="s">
        <v>264</v>
      </c>
      <c r="E46" s="56" t="s">
        <v>378</v>
      </c>
      <c r="F46" s="56" t="s">
        <v>379</v>
      </c>
      <c r="G46" s="56">
        <v>1</v>
      </c>
      <c r="H46" s="57">
        <v>22546.19</v>
      </c>
      <c r="I46" s="57">
        <v>5161.76</v>
      </c>
      <c r="J46" s="57">
        <v>0</v>
      </c>
      <c r="K46" s="57">
        <v>0</v>
      </c>
      <c r="L46" s="57">
        <v>27707.95</v>
      </c>
      <c r="M46" s="58" t="s">
        <v>267</v>
      </c>
      <c r="N46" s="15" t="s">
        <v>261</v>
      </c>
    </row>
    <row r="47" spans="1:14" ht="38.25">
      <c r="A47" s="19" t="str">
        <f>IF(Kontaktandmed!$B$4=0,"",Kontaktandmed!$B$4)</f>
        <v>Saue vald</v>
      </c>
      <c r="B47" s="56" t="s">
        <v>244</v>
      </c>
      <c r="C47" s="56" t="s">
        <v>303</v>
      </c>
      <c r="D47" s="56" t="s">
        <v>380</v>
      </c>
      <c r="E47" s="56" t="s">
        <v>356</v>
      </c>
      <c r="F47" s="56" t="s">
        <v>381</v>
      </c>
      <c r="G47" s="56">
        <v>1</v>
      </c>
      <c r="H47" s="57">
        <v>18459.439999999999</v>
      </c>
      <c r="I47" s="57">
        <v>3117.89</v>
      </c>
      <c r="J47" s="57">
        <v>0</v>
      </c>
      <c r="K47" s="57">
        <v>0</v>
      </c>
      <c r="L47" s="57">
        <v>21577.33</v>
      </c>
      <c r="M47" s="58" t="s">
        <v>267</v>
      </c>
      <c r="N47" s="15" t="s">
        <v>261</v>
      </c>
    </row>
    <row r="48" spans="1:14" ht="38.25">
      <c r="A48" s="19" t="str">
        <f>IF(Kontaktandmed!$B$4=0,"",Kontaktandmed!$B$4)</f>
        <v>Saue vald</v>
      </c>
      <c r="B48" s="56" t="s">
        <v>244</v>
      </c>
      <c r="C48" s="56" t="s">
        <v>268</v>
      </c>
      <c r="D48" s="56" t="s">
        <v>276</v>
      </c>
      <c r="E48" s="56" t="s">
        <v>382</v>
      </c>
      <c r="F48" s="56" t="s">
        <v>383</v>
      </c>
      <c r="G48" s="56">
        <v>1</v>
      </c>
      <c r="H48" s="57">
        <v>30780.59</v>
      </c>
      <c r="I48" s="57">
        <v>3680.05</v>
      </c>
      <c r="J48" s="57">
        <v>0</v>
      </c>
      <c r="K48" s="57">
        <v>0</v>
      </c>
      <c r="L48" s="57">
        <v>34460.639999999999</v>
      </c>
      <c r="M48" s="58" t="s">
        <v>267</v>
      </c>
      <c r="N48" s="15" t="s">
        <v>261</v>
      </c>
    </row>
    <row r="49" spans="1:14" ht="38.25">
      <c r="A49" s="19" t="str">
        <f>IF(Kontaktandmed!$B$4=0,"",Kontaktandmed!$B$4)</f>
        <v>Saue vald</v>
      </c>
      <c r="B49" s="56" t="s">
        <v>244</v>
      </c>
      <c r="C49" s="56" t="s">
        <v>279</v>
      </c>
      <c r="D49" s="56" t="s">
        <v>384</v>
      </c>
      <c r="E49" s="56" t="s">
        <v>385</v>
      </c>
      <c r="F49" s="56" t="s">
        <v>386</v>
      </c>
      <c r="G49" s="56">
        <v>1</v>
      </c>
      <c r="H49" s="57">
        <v>25224.36</v>
      </c>
      <c r="I49" s="57">
        <v>2930.73</v>
      </c>
      <c r="J49" s="57">
        <v>0</v>
      </c>
      <c r="K49" s="57">
        <v>0</v>
      </c>
      <c r="L49" s="57">
        <v>28155.09</v>
      </c>
      <c r="M49" s="58" t="s">
        <v>267</v>
      </c>
      <c r="N49" s="15" t="s">
        <v>261</v>
      </c>
    </row>
    <row r="50" spans="1:14" ht="38.25">
      <c r="A50" s="19" t="str">
        <f>IF(Kontaktandmed!$B$4=0,"",Kontaktandmed!$B$4)</f>
        <v>Saue vald</v>
      </c>
      <c r="B50" s="56" t="s">
        <v>244</v>
      </c>
      <c r="C50" s="56" t="s">
        <v>282</v>
      </c>
      <c r="D50" s="56" t="s">
        <v>387</v>
      </c>
      <c r="E50" s="56" t="s">
        <v>388</v>
      </c>
      <c r="F50" s="56" t="s">
        <v>389</v>
      </c>
      <c r="G50" s="56">
        <v>1</v>
      </c>
      <c r="H50" s="57">
        <v>30218.27</v>
      </c>
      <c r="I50" s="57">
        <v>4416.08</v>
      </c>
      <c r="J50" s="57">
        <v>0</v>
      </c>
      <c r="K50" s="57">
        <v>0</v>
      </c>
      <c r="L50" s="57">
        <v>34634.35</v>
      </c>
      <c r="M50" s="58" t="s">
        <v>267</v>
      </c>
      <c r="N50" s="15" t="s">
        <v>261</v>
      </c>
    </row>
    <row r="51" spans="1:14" ht="38.25">
      <c r="A51" s="19" t="str">
        <f>IF(Kontaktandmed!$B$4=0,"",Kontaktandmed!$B$4)</f>
        <v>Saue vald</v>
      </c>
      <c r="B51" s="56" t="s">
        <v>244</v>
      </c>
      <c r="C51" s="56" t="s">
        <v>349</v>
      </c>
      <c r="D51" s="56" t="s">
        <v>350</v>
      </c>
      <c r="E51" s="56" t="s">
        <v>390</v>
      </c>
      <c r="F51" s="56" t="s">
        <v>391</v>
      </c>
      <c r="G51" s="56">
        <v>1</v>
      </c>
      <c r="H51" s="57">
        <v>24486.16</v>
      </c>
      <c r="I51" s="57">
        <v>3060.52</v>
      </c>
      <c r="J51" s="57">
        <v>0</v>
      </c>
      <c r="K51" s="57">
        <v>0</v>
      </c>
      <c r="L51" s="57">
        <v>27546.68</v>
      </c>
      <c r="M51" s="58" t="s">
        <v>267</v>
      </c>
      <c r="N51" s="15" t="s">
        <v>261</v>
      </c>
    </row>
    <row r="52" spans="1:14" ht="38.25">
      <c r="A52" s="19" t="str">
        <f>IF(Kontaktandmed!$B$4=0,"",Kontaktandmed!$B$4)</f>
        <v>Saue vald</v>
      </c>
      <c r="B52" s="56" t="s">
        <v>244</v>
      </c>
      <c r="C52" s="56" t="s">
        <v>268</v>
      </c>
      <c r="D52" s="56" t="s">
        <v>339</v>
      </c>
      <c r="E52" s="56" t="s">
        <v>392</v>
      </c>
      <c r="F52" s="56" t="s">
        <v>393</v>
      </c>
      <c r="G52" s="56">
        <v>1</v>
      </c>
      <c r="H52" s="57">
        <v>26833.58</v>
      </c>
      <c r="I52" s="57">
        <v>2752.46</v>
      </c>
      <c r="J52" s="57">
        <v>0</v>
      </c>
      <c r="K52" s="57">
        <v>0</v>
      </c>
      <c r="L52" s="57">
        <v>29586.04</v>
      </c>
      <c r="M52" s="58" t="s">
        <v>267</v>
      </c>
      <c r="N52" s="15" t="s">
        <v>261</v>
      </c>
    </row>
    <row r="53" spans="1:14" ht="38.25">
      <c r="A53" s="19" t="str">
        <f>IF(Kontaktandmed!$B$4=0,"",Kontaktandmed!$B$4)</f>
        <v>Saue vald</v>
      </c>
      <c r="B53" s="56" t="s">
        <v>244</v>
      </c>
      <c r="C53" s="56" t="s">
        <v>263</v>
      </c>
      <c r="D53" s="56" t="s">
        <v>264</v>
      </c>
      <c r="E53" s="56" t="s">
        <v>289</v>
      </c>
      <c r="F53" s="56" t="s">
        <v>394</v>
      </c>
      <c r="G53" s="56">
        <v>1</v>
      </c>
      <c r="H53" s="57">
        <v>23194.959999999999</v>
      </c>
      <c r="I53" s="57">
        <v>4201.04</v>
      </c>
      <c r="J53" s="57">
        <v>0</v>
      </c>
      <c r="K53" s="57">
        <v>0</v>
      </c>
      <c r="L53" s="57">
        <v>27396</v>
      </c>
      <c r="M53" s="58" t="s">
        <v>267</v>
      </c>
      <c r="N53" s="15" t="s">
        <v>261</v>
      </c>
    </row>
    <row r="54" spans="1:14" ht="38.25">
      <c r="A54" s="19" t="str">
        <f>IF(Kontaktandmed!$B$4=0,"",Kontaktandmed!$B$4)</f>
        <v>Saue vald</v>
      </c>
      <c r="B54" s="56" t="s">
        <v>244</v>
      </c>
      <c r="C54" s="56" t="s">
        <v>263</v>
      </c>
      <c r="D54" s="56" t="s">
        <v>395</v>
      </c>
      <c r="E54" s="56" t="s">
        <v>396</v>
      </c>
      <c r="F54" s="56" t="s">
        <v>397</v>
      </c>
      <c r="G54" s="56">
        <v>1</v>
      </c>
      <c r="H54" s="57">
        <v>26392.97</v>
      </c>
      <c r="I54" s="57">
        <v>3062.76</v>
      </c>
      <c r="J54" s="57">
        <v>0</v>
      </c>
      <c r="K54" s="57">
        <v>0</v>
      </c>
      <c r="L54" s="57">
        <v>29455.73</v>
      </c>
      <c r="M54" s="58" t="s">
        <v>377</v>
      </c>
      <c r="N54" s="15" t="s">
        <v>261</v>
      </c>
    </row>
    <row r="55" spans="1:14" ht="38.25">
      <c r="A55" s="19" t="str">
        <f>IF(Kontaktandmed!$B$4=0,"",Kontaktandmed!$B$4)</f>
        <v>Saue vald</v>
      </c>
      <c r="B55" s="56" t="s">
        <v>244</v>
      </c>
      <c r="C55" s="56" t="s">
        <v>279</v>
      </c>
      <c r="D55" s="56" t="s">
        <v>280</v>
      </c>
      <c r="E55" s="56" t="s">
        <v>281</v>
      </c>
      <c r="F55" s="56" t="s">
        <v>398</v>
      </c>
      <c r="G55" s="56">
        <v>1</v>
      </c>
      <c r="H55" s="57">
        <v>30360.78</v>
      </c>
      <c r="I55" s="57">
        <v>4955.1000000000004</v>
      </c>
      <c r="J55" s="57">
        <v>0</v>
      </c>
      <c r="K55" s="57">
        <v>0</v>
      </c>
      <c r="L55" s="57">
        <v>35315.879999999997</v>
      </c>
      <c r="M55" s="58" t="s">
        <v>267</v>
      </c>
      <c r="N55" s="15" t="s">
        <v>261</v>
      </c>
    </row>
    <row r="56" spans="1:14" ht="38.25">
      <c r="A56" s="19" t="str">
        <f>IF(Kontaktandmed!$B$4=0,"",Kontaktandmed!$B$4)</f>
        <v>Saue vald</v>
      </c>
      <c r="B56" s="56" t="s">
        <v>244</v>
      </c>
      <c r="C56" s="56" t="s">
        <v>299</v>
      </c>
      <c r="D56" s="56" t="s">
        <v>300</v>
      </c>
      <c r="E56" s="56" t="s">
        <v>382</v>
      </c>
      <c r="F56" s="56" t="s">
        <v>399</v>
      </c>
      <c r="G56" s="56">
        <v>1</v>
      </c>
      <c r="H56" s="57">
        <v>48746.39</v>
      </c>
      <c r="I56" s="57">
        <v>2283.33</v>
      </c>
      <c r="J56" s="57">
        <v>3015.51</v>
      </c>
      <c r="K56" s="57">
        <v>0</v>
      </c>
      <c r="L56" s="57">
        <v>54045.23</v>
      </c>
      <c r="M56" s="58" t="s">
        <v>267</v>
      </c>
      <c r="N56" s="15" t="s">
        <v>261</v>
      </c>
    </row>
    <row r="57" spans="1:14" ht="38.25">
      <c r="A57" s="19" t="str">
        <f>IF(Kontaktandmed!$B$4=0,"",Kontaktandmed!$B$4)</f>
        <v>Saue vald</v>
      </c>
      <c r="B57" s="56" t="s">
        <v>244</v>
      </c>
      <c r="C57" s="56" t="s">
        <v>303</v>
      </c>
      <c r="D57" s="56" t="s">
        <v>400</v>
      </c>
      <c r="E57" s="56" t="s">
        <v>401</v>
      </c>
      <c r="F57" s="56" t="s">
        <v>402</v>
      </c>
      <c r="G57" s="56">
        <v>1</v>
      </c>
      <c r="H57" s="57">
        <v>20616.580000000002</v>
      </c>
      <c r="I57" s="57">
        <v>1970.31</v>
      </c>
      <c r="J57" s="57">
        <v>0</v>
      </c>
      <c r="K57" s="57">
        <v>0</v>
      </c>
      <c r="L57" s="57">
        <v>22586.89</v>
      </c>
      <c r="M57" s="58" t="s">
        <v>267</v>
      </c>
      <c r="N57" s="15" t="s">
        <v>261</v>
      </c>
    </row>
    <row r="58" spans="1:14" ht="38.25">
      <c r="A58" s="19" t="str">
        <f>IF(Kontaktandmed!$B$4=0,"",Kontaktandmed!$B$4)</f>
        <v>Saue vald</v>
      </c>
      <c r="B58" s="56" t="s">
        <v>244</v>
      </c>
      <c r="C58" s="56" t="s">
        <v>303</v>
      </c>
      <c r="D58" s="56" t="s">
        <v>403</v>
      </c>
      <c r="E58" s="56" t="s">
        <v>404</v>
      </c>
      <c r="F58" s="56" t="s">
        <v>405</v>
      </c>
      <c r="G58" s="56">
        <v>1</v>
      </c>
      <c r="H58" s="57">
        <v>23569.71</v>
      </c>
      <c r="I58" s="57">
        <v>2446.29</v>
      </c>
      <c r="J58" s="57">
        <v>0</v>
      </c>
      <c r="K58" s="57">
        <v>0</v>
      </c>
      <c r="L58" s="57">
        <v>26016</v>
      </c>
      <c r="M58" s="58" t="s">
        <v>267</v>
      </c>
      <c r="N58" s="15" t="s">
        <v>261</v>
      </c>
    </row>
    <row r="59" spans="1:14" ht="38.25">
      <c r="A59" s="19" t="str">
        <f>IF(Kontaktandmed!$B$4=0,"",Kontaktandmed!$B$4)</f>
        <v>Saue vald</v>
      </c>
      <c r="B59" s="56" t="s">
        <v>244</v>
      </c>
      <c r="C59" s="56" t="s">
        <v>263</v>
      </c>
      <c r="D59" s="56" t="s">
        <v>311</v>
      </c>
      <c r="E59" s="56" t="s">
        <v>406</v>
      </c>
      <c r="F59" s="56" t="s">
        <v>407</v>
      </c>
      <c r="G59" s="56">
        <v>1</v>
      </c>
      <c r="H59" s="57">
        <v>22705</v>
      </c>
      <c r="I59" s="57">
        <v>3275</v>
      </c>
      <c r="J59" s="57">
        <v>0</v>
      </c>
      <c r="K59" s="57">
        <v>0</v>
      </c>
      <c r="L59" s="57">
        <v>25980</v>
      </c>
      <c r="M59" s="58" t="s">
        <v>267</v>
      </c>
      <c r="N59" s="15" t="s">
        <v>261</v>
      </c>
    </row>
    <row r="60" spans="1:14" ht="38.25">
      <c r="A60" s="19" t="str">
        <f>IF(Kontaktandmed!$B$4=0,"",Kontaktandmed!$B$4)</f>
        <v>Saue vald</v>
      </c>
      <c r="B60" s="56" t="s">
        <v>244</v>
      </c>
      <c r="C60" s="56" t="s">
        <v>263</v>
      </c>
      <c r="D60" s="56" t="s">
        <v>264</v>
      </c>
      <c r="E60" s="56" t="s">
        <v>408</v>
      </c>
      <c r="F60" s="56" t="s">
        <v>409</v>
      </c>
      <c r="G60" s="56">
        <v>1</v>
      </c>
      <c r="H60" s="57">
        <v>23497.97</v>
      </c>
      <c r="I60" s="57">
        <v>3900.63</v>
      </c>
      <c r="J60" s="57">
        <v>0</v>
      </c>
      <c r="K60" s="57">
        <v>0</v>
      </c>
      <c r="L60" s="57">
        <v>27398.6</v>
      </c>
      <c r="M60" s="58" t="s">
        <v>267</v>
      </c>
      <c r="N60" s="15" t="s">
        <v>261</v>
      </c>
    </row>
    <row r="61" spans="1:14" ht="38.25">
      <c r="A61" s="19" t="str">
        <f>IF(Kontaktandmed!$B$4=0,"",Kontaktandmed!$B$4)</f>
        <v>Saue vald</v>
      </c>
      <c r="B61" s="56" t="s">
        <v>244</v>
      </c>
      <c r="C61" s="56" t="s">
        <v>268</v>
      </c>
      <c r="D61" s="56" t="s">
        <v>410</v>
      </c>
      <c r="E61" s="56" t="s">
        <v>411</v>
      </c>
      <c r="F61" s="56" t="s">
        <v>412</v>
      </c>
      <c r="G61" s="56">
        <v>1</v>
      </c>
      <c r="H61" s="57">
        <v>27234.240000000002</v>
      </c>
      <c r="I61" s="57">
        <v>2272.89</v>
      </c>
      <c r="J61" s="57">
        <v>0</v>
      </c>
      <c r="K61" s="57">
        <v>300</v>
      </c>
      <c r="L61" s="57">
        <v>29807.13</v>
      </c>
      <c r="M61" s="58" t="s">
        <v>267</v>
      </c>
      <c r="N61" s="15" t="s">
        <v>261</v>
      </c>
    </row>
    <row r="62" spans="1:14" ht="38.25">
      <c r="A62" s="19" t="str">
        <f>IF(Kontaktandmed!$B$4=0,"",Kontaktandmed!$B$4)</f>
        <v>Saue vald</v>
      </c>
      <c r="B62" s="56" t="s">
        <v>244</v>
      </c>
      <c r="C62" s="56" t="s">
        <v>272</v>
      </c>
      <c r="D62" s="56" t="s">
        <v>413</v>
      </c>
      <c r="E62" s="56" t="s">
        <v>414</v>
      </c>
      <c r="F62" s="56" t="s">
        <v>415</v>
      </c>
      <c r="G62" s="56">
        <v>1</v>
      </c>
      <c r="H62" s="57">
        <v>19912.29</v>
      </c>
      <c r="I62" s="57">
        <v>2863.24</v>
      </c>
      <c r="J62" s="57">
        <v>0</v>
      </c>
      <c r="K62" s="57">
        <v>0</v>
      </c>
      <c r="L62" s="57">
        <v>22775.53</v>
      </c>
      <c r="M62" s="58" t="s">
        <v>267</v>
      </c>
      <c r="N62" s="15" t="s">
        <v>261</v>
      </c>
    </row>
    <row r="63" spans="1:14" ht="38.25">
      <c r="A63" s="19" t="str">
        <f>IF(Kontaktandmed!$B$4=0,"",Kontaktandmed!$B$4)</f>
        <v>Saue vald</v>
      </c>
      <c r="B63" s="56" t="s">
        <v>244</v>
      </c>
      <c r="C63" s="56" t="s">
        <v>349</v>
      </c>
      <c r="D63" s="56" t="s">
        <v>350</v>
      </c>
      <c r="E63" s="56" t="s">
        <v>416</v>
      </c>
      <c r="F63" s="56" t="s">
        <v>417</v>
      </c>
      <c r="G63" s="56">
        <v>1</v>
      </c>
      <c r="H63" s="57">
        <v>24839.599999999999</v>
      </c>
      <c r="I63" s="57">
        <v>2664.01</v>
      </c>
      <c r="J63" s="57">
        <v>0</v>
      </c>
      <c r="K63" s="57">
        <v>0</v>
      </c>
      <c r="L63" s="57">
        <v>27503.61</v>
      </c>
      <c r="M63" s="58" t="s">
        <v>267</v>
      </c>
      <c r="N63" s="15" t="s">
        <v>261</v>
      </c>
    </row>
    <row r="64" spans="1:14" ht="38.25">
      <c r="A64" s="19" t="str">
        <f>IF(Kontaktandmed!$B$4=0,"",Kontaktandmed!$B$4)</f>
        <v>Saue vald</v>
      </c>
      <c r="B64" s="56" t="s">
        <v>244</v>
      </c>
      <c r="C64" s="56" t="s">
        <v>272</v>
      </c>
      <c r="D64" s="56" t="s">
        <v>418</v>
      </c>
      <c r="E64" s="56" t="s">
        <v>419</v>
      </c>
      <c r="F64" s="56" t="s">
        <v>420</v>
      </c>
      <c r="G64" s="56">
        <v>1</v>
      </c>
      <c r="H64" s="57">
        <v>34418.699999999997</v>
      </c>
      <c r="I64" s="57">
        <v>4893.1400000000003</v>
      </c>
      <c r="J64" s="57">
        <v>0</v>
      </c>
      <c r="K64" s="57">
        <v>0</v>
      </c>
      <c r="L64" s="57">
        <v>39311.839999999997</v>
      </c>
      <c r="M64" s="58" t="s">
        <v>267</v>
      </c>
      <c r="N64" s="15" t="s">
        <v>261</v>
      </c>
    </row>
    <row r="65" spans="1:14" ht="38.25">
      <c r="A65" s="19" t="str">
        <f>IF(Kontaktandmed!$B$4=0,"",Kontaktandmed!$B$4)</f>
        <v>Saue vald</v>
      </c>
      <c r="B65" s="56" t="s">
        <v>244</v>
      </c>
      <c r="C65" s="56" t="s">
        <v>279</v>
      </c>
      <c r="D65" s="56" t="s">
        <v>421</v>
      </c>
      <c r="E65" s="56" t="s">
        <v>422</v>
      </c>
      <c r="F65" s="56" t="s">
        <v>423</v>
      </c>
      <c r="G65" s="56">
        <v>1</v>
      </c>
      <c r="H65" s="57">
        <v>24437.58</v>
      </c>
      <c r="I65" s="57">
        <v>2764.29</v>
      </c>
      <c r="J65" s="57">
        <v>0</v>
      </c>
      <c r="K65" s="57">
        <v>0</v>
      </c>
      <c r="L65" s="57">
        <v>27201.87</v>
      </c>
      <c r="M65" s="58" t="s">
        <v>267</v>
      </c>
      <c r="N65" s="15" t="s">
        <v>261</v>
      </c>
    </row>
    <row r="66" spans="1:14" ht="51">
      <c r="A66" s="19" t="str">
        <f>IF(Kontaktandmed!$B$4=0,"",Kontaktandmed!$B$4)</f>
        <v>Saue vald</v>
      </c>
      <c r="B66" s="56" t="s">
        <v>244</v>
      </c>
      <c r="C66" s="56" t="s">
        <v>263</v>
      </c>
      <c r="D66" s="56" t="s">
        <v>424</v>
      </c>
      <c r="E66" s="56" t="s">
        <v>425</v>
      </c>
      <c r="F66" s="56" t="s">
        <v>426</v>
      </c>
      <c r="G66" s="56">
        <v>1</v>
      </c>
      <c r="H66" s="57">
        <v>25584.74</v>
      </c>
      <c r="I66" s="57">
        <v>1774.32</v>
      </c>
      <c r="J66" s="57">
        <v>0</v>
      </c>
      <c r="K66" s="57">
        <v>0</v>
      </c>
      <c r="L66" s="57">
        <v>27359.06</v>
      </c>
      <c r="M66" s="58" t="s">
        <v>267</v>
      </c>
      <c r="N66" s="15" t="s">
        <v>261</v>
      </c>
    </row>
    <row r="67" spans="1:14" ht="38.25">
      <c r="A67" s="19" t="str">
        <f>IF(Kontaktandmed!$B$4=0,"",Kontaktandmed!$B$4)</f>
        <v>Saue vald</v>
      </c>
      <c r="B67" s="56" t="s">
        <v>244</v>
      </c>
      <c r="C67" s="56" t="s">
        <v>268</v>
      </c>
      <c r="D67" s="56" t="s">
        <v>410</v>
      </c>
      <c r="E67" s="56" t="s">
        <v>427</v>
      </c>
      <c r="F67" s="56" t="s">
        <v>428</v>
      </c>
      <c r="G67" s="56">
        <v>1</v>
      </c>
      <c r="H67" s="57">
        <v>24601.29</v>
      </c>
      <c r="I67" s="57">
        <v>2748.37</v>
      </c>
      <c r="J67" s="57">
        <v>0</v>
      </c>
      <c r="K67" s="57">
        <v>0</v>
      </c>
      <c r="L67" s="57">
        <v>27349.66</v>
      </c>
      <c r="M67" s="58" t="s">
        <v>267</v>
      </c>
      <c r="N67" s="15" t="s">
        <v>261</v>
      </c>
    </row>
    <row r="68" spans="1:14" ht="38.25">
      <c r="A68" s="19" t="str">
        <f>IF(Kontaktandmed!$B$4=0,"",Kontaktandmed!$B$4)</f>
        <v>Saue vald</v>
      </c>
      <c r="B68" s="56" t="s">
        <v>244</v>
      </c>
      <c r="C68" s="56" t="s">
        <v>349</v>
      </c>
      <c r="D68" s="56" t="s">
        <v>429</v>
      </c>
      <c r="E68" s="56" t="s">
        <v>392</v>
      </c>
      <c r="F68" s="56" t="s">
        <v>430</v>
      </c>
      <c r="G68" s="56">
        <v>1</v>
      </c>
      <c r="H68" s="57">
        <v>36783.26</v>
      </c>
      <c r="I68" s="57">
        <v>3853.86</v>
      </c>
      <c r="J68" s="57">
        <v>0</v>
      </c>
      <c r="K68" s="57">
        <v>0</v>
      </c>
      <c r="L68" s="57">
        <v>40637.120000000003</v>
      </c>
      <c r="M68" s="58" t="s">
        <v>267</v>
      </c>
      <c r="N68" s="15" t="s">
        <v>261</v>
      </c>
    </row>
    <row r="69" spans="1:14" ht="38.25">
      <c r="A69" s="19" t="str">
        <f>IF(Kontaktandmed!$B$4=0,"",Kontaktandmed!$B$4)</f>
        <v>Saue vald</v>
      </c>
      <c r="B69" s="56" t="s">
        <v>244</v>
      </c>
      <c r="C69" s="56" t="s">
        <v>268</v>
      </c>
      <c r="D69" s="56" t="s">
        <v>431</v>
      </c>
      <c r="E69" s="56" t="s">
        <v>432</v>
      </c>
      <c r="F69" s="56" t="s">
        <v>433</v>
      </c>
      <c r="G69" s="56">
        <v>1</v>
      </c>
      <c r="H69" s="57">
        <v>27624.84</v>
      </c>
      <c r="I69" s="57">
        <v>4276.8599999999997</v>
      </c>
      <c r="J69" s="57">
        <v>0</v>
      </c>
      <c r="K69" s="57">
        <v>0</v>
      </c>
      <c r="L69" s="57">
        <v>31901.7</v>
      </c>
      <c r="M69" s="58" t="s">
        <v>267</v>
      </c>
      <c r="N69" s="15" t="s">
        <v>261</v>
      </c>
    </row>
    <row r="70" spans="1:14" ht="38.25">
      <c r="A70" s="19" t="str">
        <f>IF(Kontaktandmed!$B$4=0,"",Kontaktandmed!$B$4)</f>
        <v>Saue vald</v>
      </c>
      <c r="B70" s="56" t="s">
        <v>244</v>
      </c>
      <c r="C70" s="56" t="s">
        <v>268</v>
      </c>
      <c r="D70" s="56" t="s">
        <v>466</v>
      </c>
      <c r="E70" s="56" t="s">
        <v>434</v>
      </c>
      <c r="F70" s="56" t="s">
        <v>435</v>
      </c>
      <c r="G70" s="56">
        <v>1</v>
      </c>
      <c r="H70" s="57">
        <v>26925.68</v>
      </c>
      <c r="I70" s="57">
        <v>3583.2200000000003</v>
      </c>
      <c r="J70" s="57">
        <v>0</v>
      </c>
      <c r="K70" s="57">
        <v>0</v>
      </c>
      <c r="L70" s="57">
        <v>30508.9</v>
      </c>
      <c r="M70" s="58" t="s">
        <v>267</v>
      </c>
      <c r="N70" s="15" t="s">
        <v>261</v>
      </c>
    </row>
    <row r="71" spans="1:14" ht="38.25">
      <c r="A71" s="19" t="str">
        <f>IF(Kontaktandmed!$B$4=0,"",Kontaktandmed!$B$4)</f>
        <v>Saue vald</v>
      </c>
      <c r="B71" s="56" t="s">
        <v>244</v>
      </c>
      <c r="C71" s="56" t="s">
        <v>263</v>
      </c>
      <c r="D71" s="56" t="s">
        <v>264</v>
      </c>
      <c r="E71" s="56" t="s">
        <v>436</v>
      </c>
      <c r="F71" s="56" t="s">
        <v>437</v>
      </c>
      <c r="G71" s="56">
        <v>1</v>
      </c>
      <c r="H71" s="57">
        <v>25092.05</v>
      </c>
      <c r="I71" s="57">
        <v>3213.95</v>
      </c>
      <c r="J71" s="57">
        <v>0</v>
      </c>
      <c r="K71" s="57">
        <v>0</v>
      </c>
      <c r="L71" s="57">
        <v>28306</v>
      </c>
      <c r="M71" s="58" t="s">
        <v>267</v>
      </c>
      <c r="N71" s="15" t="s">
        <v>261</v>
      </c>
    </row>
    <row r="72" spans="1:14" ht="38.25">
      <c r="A72" s="19" t="str">
        <f>IF(Kontaktandmed!$B$4=0,"",Kontaktandmed!$B$4)</f>
        <v>Saue vald</v>
      </c>
      <c r="B72" s="56" t="s">
        <v>244</v>
      </c>
      <c r="C72" s="56" t="s">
        <v>268</v>
      </c>
      <c r="D72" s="56" t="s">
        <v>438</v>
      </c>
      <c r="E72" s="56" t="s">
        <v>439</v>
      </c>
      <c r="F72" s="56" t="s">
        <v>440</v>
      </c>
      <c r="G72" s="56">
        <v>0.91</v>
      </c>
      <c r="H72" s="57">
        <v>15982</v>
      </c>
      <c r="I72" s="57">
        <v>1557.75</v>
      </c>
      <c r="J72" s="57">
        <v>0</v>
      </c>
      <c r="K72" s="57">
        <v>0</v>
      </c>
      <c r="L72" s="57">
        <v>17539.75</v>
      </c>
      <c r="M72" s="58" t="s">
        <v>267</v>
      </c>
      <c r="N72" s="15" t="s">
        <v>261</v>
      </c>
    </row>
    <row r="73" spans="1:14" ht="38.25">
      <c r="A73" s="19" t="str">
        <f>IF(Kontaktandmed!$B$4=0,"",Kontaktandmed!$B$4)</f>
        <v>Saue vald</v>
      </c>
      <c r="B73" s="56" t="s">
        <v>244</v>
      </c>
      <c r="C73" s="56" t="s">
        <v>349</v>
      </c>
      <c r="D73" s="56" t="s">
        <v>441</v>
      </c>
      <c r="E73" s="56" t="s">
        <v>442</v>
      </c>
      <c r="F73" s="56" t="s">
        <v>443</v>
      </c>
      <c r="G73" s="56">
        <v>1</v>
      </c>
      <c r="H73" s="57">
        <v>24222.74</v>
      </c>
      <c r="I73" s="57">
        <v>3173.26</v>
      </c>
      <c r="J73" s="57">
        <v>200</v>
      </c>
      <c r="K73" s="57">
        <v>0</v>
      </c>
      <c r="L73" s="57">
        <v>27596</v>
      </c>
      <c r="M73" s="58" t="s">
        <v>267</v>
      </c>
      <c r="N73" s="15" t="s">
        <v>261</v>
      </c>
    </row>
    <row r="74" spans="1:14" ht="38.25">
      <c r="A74" s="19" t="str">
        <f>IF(Kontaktandmed!$B$4=0,"",Kontaktandmed!$B$4)</f>
        <v>Saue vald</v>
      </c>
      <c r="B74" s="56" t="s">
        <v>244</v>
      </c>
      <c r="C74" s="56" t="s">
        <v>293</v>
      </c>
      <c r="D74" s="56" t="s">
        <v>444</v>
      </c>
      <c r="E74" s="56" t="s">
        <v>445</v>
      </c>
      <c r="F74" s="56" t="s">
        <v>446</v>
      </c>
      <c r="G74" s="56">
        <v>1</v>
      </c>
      <c r="H74" s="57">
        <v>31025.43</v>
      </c>
      <c r="I74" s="57">
        <v>3082.14</v>
      </c>
      <c r="J74" s="57">
        <v>0</v>
      </c>
      <c r="K74" s="57">
        <v>300</v>
      </c>
      <c r="L74" s="57">
        <v>34407.57</v>
      </c>
      <c r="M74" s="58" t="s">
        <v>267</v>
      </c>
      <c r="N74" s="15" t="s">
        <v>261</v>
      </c>
    </row>
    <row r="75" spans="1:14" ht="38.25">
      <c r="A75" s="19" t="str">
        <f>IF(Kontaktandmed!$B$4=0,"",Kontaktandmed!$B$4)</f>
        <v>Saue vald</v>
      </c>
      <c r="B75" s="56" t="s">
        <v>244</v>
      </c>
      <c r="C75" s="56" t="s">
        <v>263</v>
      </c>
      <c r="D75" s="56" t="s">
        <v>264</v>
      </c>
      <c r="E75" s="56" t="s">
        <v>447</v>
      </c>
      <c r="F75" s="56" t="s">
        <v>448</v>
      </c>
      <c r="G75" s="56">
        <v>0.35</v>
      </c>
      <c r="H75" s="57">
        <v>150.5</v>
      </c>
      <c r="I75" s="57">
        <v>0</v>
      </c>
      <c r="J75" s="57">
        <v>0</v>
      </c>
      <c r="K75" s="57">
        <v>0</v>
      </c>
      <c r="L75" s="57">
        <v>150.5</v>
      </c>
      <c r="M75" s="58" t="s">
        <v>449</v>
      </c>
      <c r="N75" s="15" t="s">
        <v>261</v>
      </c>
    </row>
    <row r="76" spans="1:14">
      <c r="A76" s="19" t="str">
        <f>IF(Kontaktandmed!$B$4=0,"",Kontaktandmed!$B$4)</f>
        <v>Saue vald</v>
      </c>
      <c r="H76" s="15">
        <f>SUM(H7:H75)</f>
        <v>1846106.9800000002</v>
      </c>
      <c r="I76" s="15">
        <f t="shared" ref="I76:M76" si="0">SUM(I7:I75)</f>
        <v>213724.44000000006</v>
      </c>
      <c r="J76" s="15">
        <f t="shared" si="0"/>
        <v>13982.33</v>
      </c>
      <c r="K76" s="15">
        <f t="shared" si="0"/>
        <v>5648.79</v>
      </c>
      <c r="L76" s="15">
        <f t="shared" si="0"/>
        <v>2079462.5400000003</v>
      </c>
      <c r="M76" s="15">
        <f t="shared" si="0"/>
        <v>0</v>
      </c>
    </row>
    <row r="77" spans="1:14">
      <c r="A77" s="19" t="str">
        <f>IF(Kontaktandmed!$B$4=0,"",Kontaktandmed!$B$4)</f>
        <v>Saue vald</v>
      </c>
      <c r="L77" s="27">
        <f t="shared" ref="L76:L98" si="1">SUM(H77:K77)</f>
        <v>0</v>
      </c>
    </row>
    <row r="78" spans="1:14">
      <c r="A78" s="19" t="str">
        <f>IF(Kontaktandmed!$B$4=0,"",Kontaktandmed!$B$4)</f>
        <v>Saue vald</v>
      </c>
      <c r="L78" s="27">
        <f t="shared" si="1"/>
        <v>0</v>
      </c>
    </row>
    <row r="79" spans="1:14">
      <c r="A79" s="19" t="str">
        <f>IF(Kontaktandmed!$B$4=0,"",Kontaktandmed!$B$4)</f>
        <v>Saue vald</v>
      </c>
      <c r="L79" s="27">
        <f t="shared" si="1"/>
        <v>0</v>
      </c>
    </row>
    <row r="80" spans="1:14">
      <c r="A80" s="19" t="str">
        <f>IF(Kontaktandmed!$B$4=0,"",Kontaktandmed!$B$4)</f>
        <v>Saue vald</v>
      </c>
      <c r="L80" s="27">
        <f t="shared" si="1"/>
        <v>0</v>
      </c>
    </row>
    <row r="81" spans="1:12">
      <c r="A81" s="19" t="str">
        <f>IF(Kontaktandmed!$B$4=0,"",Kontaktandmed!$B$4)</f>
        <v>Saue vald</v>
      </c>
      <c r="L81" s="27">
        <f t="shared" si="1"/>
        <v>0</v>
      </c>
    </row>
    <row r="82" spans="1:12">
      <c r="A82" s="19" t="str">
        <f>IF(Kontaktandmed!$B$4=0,"",Kontaktandmed!$B$4)</f>
        <v>Saue vald</v>
      </c>
      <c r="L82" s="27">
        <f t="shared" si="1"/>
        <v>0</v>
      </c>
    </row>
    <row r="83" spans="1:12">
      <c r="A83" s="19" t="str">
        <f>IF(Kontaktandmed!$B$4=0,"",Kontaktandmed!$B$4)</f>
        <v>Saue vald</v>
      </c>
      <c r="L83" s="27">
        <f t="shared" si="1"/>
        <v>0</v>
      </c>
    </row>
    <row r="84" spans="1:12">
      <c r="A84" s="19" t="str">
        <f>IF(Kontaktandmed!$B$4=0,"",Kontaktandmed!$B$4)</f>
        <v>Saue vald</v>
      </c>
      <c r="L84" s="27">
        <f t="shared" si="1"/>
        <v>0</v>
      </c>
    </row>
    <row r="85" spans="1:12">
      <c r="A85" s="19" t="str">
        <f>IF(Kontaktandmed!$B$4=0,"",Kontaktandmed!$B$4)</f>
        <v>Saue vald</v>
      </c>
      <c r="L85" s="27">
        <f t="shared" si="1"/>
        <v>0</v>
      </c>
    </row>
    <row r="86" spans="1:12">
      <c r="A86" s="19" t="str">
        <f>IF(Kontaktandmed!$B$4=0,"",Kontaktandmed!$B$4)</f>
        <v>Saue vald</v>
      </c>
      <c r="L86" s="27">
        <f t="shared" si="1"/>
        <v>0</v>
      </c>
    </row>
    <row r="87" spans="1:12">
      <c r="A87" s="19" t="str">
        <f>IF(Kontaktandmed!$B$4=0,"",Kontaktandmed!$B$4)</f>
        <v>Saue vald</v>
      </c>
      <c r="L87" s="27">
        <f t="shared" si="1"/>
        <v>0</v>
      </c>
    </row>
    <row r="88" spans="1:12">
      <c r="A88" s="19" t="str">
        <f>IF(Kontaktandmed!$B$4=0,"",Kontaktandmed!$B$4)</f>
        <v>Saue vald</v>
      </c>
      <c r="L88" s="27">
        <f t="shared" si="1"/>
        <v>0</v>
      </c>
    </row>
    <row r="89" spans="1:12">
      <c r="A89" s="19" t="str">
        <f>IF(Kontaktandmed!$B$4=0,"",Kontaktandmed!$B$4)</f>
        <v>Saue vald</v>
      </c>
      <c r="L89" s="27">
        <f t="shared" si="1"/>
        <v>0</v>
      </c>
    </row>
    <row r="90" spans="1:12">
      <c r="A90" s="19" t="str">
        <f>IF(Kontaktandmed!$B$4=0,"",Kontaktandmed!$B$4)</f>
        <v>Saue vald</v>
      </c>
      <c r="L90" s="27">
        <f t="shared" si="1"/>
        <v>0</v>
      </c>
    </row>
    <row r="91" spans="1:12">
      <c r="A91" s="19" t="str">
        <f>IF(Kontaktandmed!$B$4=0,"",Kontaktandmed!$B$4)</f>
        <v>Saue vald</v>
      </c>
      <c r="L91" s="27">
        <f t="shared" si="1"/>
        <v>0</v>
      </c>
    </row>
    <row r="92" spans="1:12">
      <c r="A92" s="19" t="str">
        <f>IF(Kontaktandmed!$B$4=0,"",Kontaktandmed!$B$4)</f>
        <v>Saue vald</v>
      </c>
      <c r="L92" s="27">
        <f t="shared" si="1"/>
        <v>0</v>
      </c>
    </row>
    <row r="93" spans="1:12">
      <c r="A93" s="19" t="str">
        <f>IF(Kontaktandmed!$B$4=0,"",Kontaktandmed!$B$4)</f>
        <v>Saue vald</v>
      </c>
      <c r="L93" s="27">
        <f t="shared" si="1"/>
        <v>0</v>
      </c>
    </row>
    <row r="94" spans="1:12">
      <c r="A94" s="19" t="str">
        <f>IF(Kontaktandmed!$B$4=0,"",Kontaktandmed!$B$4)</f>
        <v>Saue vald</v>
      </c>
      <c r="L94" s="27">
        <f t="shared" si="1"/>
        <v>0</v>
      </c>
    </row>
    <row r="95" spans="1:12">
      <c r="A95" s="19" t="str">
        <f>IF(Kontaktandmed!$B$4=0,"",Kontaktandmed!$B$4)</f>
        <v>Saue vald</v>
      </c>
      <c r="L95" s="27">
        <f t="shared" si="1"/>
        <v>0</v>
      </c>
    </row>
    <row r="96" spans="1:12">
      <c r="A96" s="19" t="str">
        <f>IF(Kontaktandmed!$B$4=0,"",Kontaktandmed!$B$4)</f>
        <v>Saue vald</v>
      </c>
      <c r="L96" s="27">
        <f t="shared" si="1"/>
        <v>0</v>
      </c>
    </row>
    <row r="97" spans="1:12">
      <c r="A97" s="19" t="str">
        <f>IF(Kontaktandmed!$B$4=0,"",Kontaktandmed!$B$4)</f>
        <v>Saue vald</v>
      </c>
      <c r="L97" s="27">
        <f>SUM(H97:K97)</f>
        <v>0</v>
      </c>
    </row>
    <row r="98" spans="1:12">
      <c r="A98" s="19" t="str">
        <f>IF(Kontaktandmed!$B$4=0,"",Kontaktandmed!$B$4)</f>
        <v>Saue vald</v>
      </c>
      <c r="L98" s="27">
        <f t="shared" si="1"/>
        <v>0</v>
      </c>
    </row>
  </sheetData>
  <dataValidations count="2">
    <dataValidation type="list" allowBlank="1" showInputMessage="1" sqref="N7:N98 M7:M75">
      <formula1>"Jah,Ei"</formula1>
    </dataValidation>
    <dataValidation type="decimal" allowBlank="1" showInputMessage="1" showErrorMessage="1" sqref="G7:G103">
      <formula1>0.01</formula1>
      <formula2>1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K10" sqref="K10"/>
    </sheetView>
  </sheetViews>
  <sheetFormatPr defaultRowHeight="15"/>
  <cols>
    <col min="1" max="1" width="27.5703125" bestFit="1" customWidth="1"/>
    <col min="2" max="2" width="6.85546875" bestFit="1" customWidth="1"/>
    <col min="3" max="3" width="60.5703125" bestFit="1" customWidth="1"/>
    <col min="4" max="4" width="29.5703125" customWidth="1"/>
  </cols>
  <sheetData>
    <row r="1" spans="1:4" ht="90.6" customHeight="1">
      <c r="A1" s="32" t="s">
        <v>178</v>
      </c>
      <c r="B1" s="32" t="s">
        <v>179</v>
      </c>
      <c r="C1" s="32" t="s">
        <v>180</v>
      </c>
      <c r="D1" s="32" t="s">
        <v>181</v>
      </c>
    </row>
    <row r="2" spans="1:4" ht="30">
      <c r="A2" s="64" t="s">
        <v>188</v>
      </c>
      <c r="B2" s="34" t="s">
        <v>175</v>
      </c>
      <c r="C2" s="40" t="s">
        <v>189</v>
      </c>
      <c r="D2" s="60" t="s">
        <v>457</v>
      </c>
    </row>
    <row r="3" spans="1:4" ht="45">
      <c r="A3" s="64"/>
      <c r="B3" s="34" t="s">
        <v>231</v>
      </c>
      <c r="C3" s="40" t="s">
        <v>190</v>
      </c>
      <c r="D3" s="35" t="s">
        <v>458</v>
      </c>
    </row>
    <row r="4" spans="1:4" ht="60">
      <c r="A4" s="64"/>
      <c r="B4" s="34" t="s">
        <v>232</v>
      </c>
      <c r="C4" s="40" t="s">
        <v>191</v>
      </c>
      <c r="D4" s="60" t="s">
        <v>459</v>
      </c>
    </row>
    <row r="5" spans="1:4" ht="120">
      <c r="A5" s="39" t="s">
        <v>192</v>
      </c>
      <c r="B5" s="34" t="s">
        <v>176</v>
      </c>
      <c r="C5" s="40" t="s">
        <v>195</v>
      </c>
      <c r="D5" s="40" t="s">
        <v>460</v>
      </c>
    </row>
    <row r="6" spans="1:4" ht="45">
      <c r="A6" s="64" t="s">
        <v>193</v>
      </c>
      <c r="B6" s="34" t="s">
        <v>233</v>
      </c>
      <c r="C6" s="40" t="s">
        <v>234</v>
      </c>
      <c r="D6" s="33" t="s">
        <v>461</v>
      </c>
    </row>
    <row r="7" spans="1:4" ht="30">
      <c r="A7" s="64"/>
      <c r="B7" s="42" t="s">
        <v>238</v>
      </c>
      <c r="C7" s="40" t="s">
        <v>194</v>
      </c>
      <c r="D7" s="33" t="s">
        <v>461</v>
      </c>
    </row>
    <row r="8" spans="1:4" ht="90">
      <c r="A8" s="64"/>
      <c r="B8" s="42" t="s">
        <v>239</v>
      </c>
      <c r="C8" s="41" t="s">
        <v>196</v>
      </c>
      <c r="D8" s="40" t="s">
        <v>462</v>
      </c>
    </row>
    <row r="9" spans="1:4" ht="90">
      <c r="A9" s="64"/>
      <c r="B9" s="42" t="s">
        <v>240</v>
      </c>
      <c r="C9" s="41" t="s">
        <v>197</v>
      </c>
      <c r="D9" s="40" t="s">
        <v>463</v>
      </c>
    </row>
    <row r="10" spans="1:4" ht="75">
      <c r="A10" s="39" t="s">
        <v>241</v>
      </c>
      <c r="B10" s="34" t="s">
        <v>177</v>
      </c>
      <c r="C10" s="40" t="s">
        <v>242</v>
      </c>
      <c r="D10" s="40" t="s">
        <v>464</v>
      </c>
    </row>
    <row r="11" spans="1:4">
      <c r="D11" s="48"/>
    </row>
    <row r="12" spans="1:4">
      <c r="D12" s="48"/>
    </row>
  </sheetData>
  <mergeCells count="2">
    <mergeCell ref="A2:A4"/>
    <mergeCell ref="A6:A9"/>
  </mergeCells>
  <phoneticPr fontId="23" type="noConversion"/>
  <dataValidations count="2">
    <dataValidation type="list" allowBlank="1" showInputMessage="1" showErrorMessage="1" sqref="D6:D7">
      <formula1>"jah,ei"</formula1>
    </dataValidation>
    <dataValidation type="list" allowBlank="1" showInputMessage="1" showErrorMessage="1" sqref="D3">
      <mc:AlternateContent xmlns:x12ac="http://schemas.microsoft.com/office/spreadsheetml/2011/1/ac" xmlns:mc="http://schemas.openxmlformats.org/markup-compatibility/2006">
        <mc:Choice Requires="x12ac">
          <x12ac:list>"Jah, ka siis kui sellega kaasneb mõistlik kasutamise tasu.","Jah, ainult siis kui kasutamine on KOVile tasuta.",Ei ole.,Ei oska öelda.</x12ac:list>
        </mc:Choice>
        <mc:Fallback>
          <formula1>"Jah, ka siis kui sellega kaasneb mõistlik kasutamise tasu.,Jah, ainult siis kui kasutamine on KOVile tasuta.,Ei ole.,Ei oska öelda."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0"/>
  <sheetViews>
    <sheetView workbookViewId="0">
      <pane ySplit="1" topLeftCell="A2" activePane="bottomLeft" state="frozen"/>
      <selection pane="bottomLeft" activeCell="A5" sqref="A5"/>
    </sheetView>
  </sheetViews>
  <sheetFormatPr defaultRowHeight="15"/>
  <cols>
    <col min="1" max="1" width="50.42578125" style="1" bestFit="1" customWidth="1"/>
  </cols>
  <sheetData>
    <row r="1" spans="1:1" ht="15.75">
      <c r="A1" s="7" t="s">
        <v>0</v>
      </c>
    </row>
    <row r="2" spans="1:1">
      <c r="A2" s="2" t="s">
        <v>228</v>
      </c>
    </row>
    <row r="4" spans="1:1">
      <c r="A4" s="2" t="s">
        <v>1</v>
      </c>
    </row>
    <row r="5" spans="1:1">
      <c r="A5" s="1" t="s">
        <v>2</v>
      </c>
    </row>
    <row r="6" spans="1:1">
      <c r="A6" s="1" t="s">
        <v>3</v>
      </c>
    </row>
    <row r="7" spans="1:1">
      <c r="A7" s="1" t="s">
        <v>4</v>
      </c>
    </row>
    <row r="8" spans="1:1">
      <c r="A8" s="1" t="s">
        <v>5</v>
      </c>
    </row>
    <row r="9" spans="1:1">
      <c r="A9" s="1" t="s">
        <v>6</v>
      </c>
    </row>
    <row r="10" spans="1:1">
      <c r="A10" s="1" t="s">
        <v>7</v>
      </c>
    </row>
    <row r="11" spans="1:1">
      <c r="A11" s="1" t="s">
        <v>8</v>
      </c>
    </row>
    <row r="12" spans="1:1">
      <c r="A12" s="1" t="s">
        <v>9</v>
      </c>
    </row>
    <row r="14" spans="1:1">
      <c r="A14" s="2" t="s">
        <v>10</v>
      </c>
    </row>
    <row r="15" spans="1:1">
      <c r="A15" s="1" t="s">
        <v>11</v>
      </c>
    </row>
    <row r="16" spans="1:1">
      <c r="A16" s="1" t="s">
        <v>12</v>
      </c>
    </row>
    <row r="17" spans="1:1">
      <c r="A17" s="1" t="s">
        <v>171</v>
      </c>
    </row>
    <row r="18" spans="1:1">
      <c r="A18" s="1" t="s">
        <v>13</v>
      </c>
    </row>
    <row r="19" spans="1:1">
      <c r="A19" s="1" t="s">
        <v>14</v>
      </c>
    </row>
    <row r="21" spans="1:1">
      <c r="A21" s="2" t="s">
        <v>15</v>
      </c>
    </row>
    <row r="22" spans="1:1">
      <c r="A22" s="1" t="s">
        <v>16</v>
      </c>
    </row>
    <row r="23" spans="1:1">
      <c r="A23" s="1" t="s">
        <v>198</v>
      </c>
    </row>
    <row r="25" spans="1:1">
      <c r="A25" s="2" t="s">
        <v>17</v>
      </c>
    </row>
    <row r="26" spans="1:1">
      <c r="A26" s="1" t="s">
        <v>18</v>
      </c>
    </row>
    <row r="27" spans="1:1">
      <c r="A27" s="1" t="s">
        <v>19</v>
      </c>
    </row>
    <row r="28" spans="1:1">
      <c r="A28" s="1" t="s">
        <v>20</v>
      </c>
    </row>
    <row r="30" spans="1:1">
      <c r="A30" s="2" t="s">
        <v>21</v>
      </c>
    </row>
    <row r="31" spans="1:1">
      <c r="A31" s="1" t="s">
        <v>22</v>
      </c>
    </row>
    <row r="32" spans="1:1">
      <c r="A32" s="1" t="s">
        <v>23</v>
      </c>
    </row>
    <row r="34" spans="1:1">
      <c r="A34" s="2" t="s">
        <v>24</v>
      </c>
    </row>
    <row r="35" spans="1:1">
      <c r="A35" s="1" t="s">
        <v>25</v>
      </c>
    </row>
    <row r="36" spans="1:1">
      <c r="A36" s="1" t="s">
        <v>26</v>
      </c>
    </row>
    <row r="37" spans="1:1">
      <c r="A37" s="1" t="s">
        <v>27</v>
      </c>
    </row>
    <row r="39" spans="1:1">
      <c r="A39" s="2" t="s">
        <v>28</v>
      </c>
    </row>
    <row r="40" spans="1:1">
      <c r="A40" s="1" t="s">
        <v>29</v>
      </c>
    </row>
    <row r="41" spans="1:1">
      <c r="A41" s="1" t="s">
        <v>30</v>
      </c>
    </row>
    <row r="42" spans="1:1">
      <c r="A42" s="1" t="s">
        <v>31</v>
      </c>
    </row>
    <row r="43" spans="1:1">
      <c r="A43" s="1" t="s">
        <v>32</v>
      </c>
    </row>
    <row r="44" spans="1:1">
      <c r="A44" s="1" t="s">
        <v>33</v>
      </c>
    </row>
    <row r="45" spans="1:1">
      <c r="A45" s="1" t="s">
        <v>34</v>
      </c>
    </row>
    <row r="46" spans="1:1">
      <c r="A46" s="1" t="s">
        <v>35</v>
      </c>
    </row>
    <row r="47" spans="1:1">
      <c r="A47" s="1" t="s">
        <v>36</v>
      </c>
    </row>
    <row r="48" spans="1:1">
      <c r="A48" s="1" t="s">
        <v>37</v>
      </c>
    </row>
    <row r="49" spans="1:1">
      <c r="A49" s="1" t="s">
        <v>38</v>
      </c>
    </row>
    <row r="50" spans="1:1">
      <c r="A50" s="1" t="s">
        <v>39</v>
      </c>
    </row>
    <row r="51" spans="1:1">
      <c r="A51" s="1" t="s">
        <v>40</v>
      </c>
    </row>
    <row r="52" spans="1:1">
      <c r="A52" s="1" t="s">
        <v>41</v>
      </c>
    </row>
    <row r="53" spans="1:1">
      <c r="A53" s="1" t="s">
        <v>42</v>
      </c>
    </row>
    <row r="54" spans="1:1">
      <c r="A54" s="1" t="s">
        <v>43</v>
      </c>
    </row>
    <row r="55" spans="1:1">
      <c r="A55" s="1" t="s">
        <v>44</v>
      </c>
    </row>
    <row r="56" spans="1:1">
      <c r="A56" s="1" t="s">
        <v>45</v>
      </c>
    </row>
    <row r="57" spans="1:1">
      <c r="A57" s="1" t="s">
        <v>46</v>
      </c>
    </row>
    <row r="58" spans="1:1">
      <c r="A58" s="1" t="s">
        <v>47</v>
      </c>
    </row>
    <row r="59" spans="1:1">
      <c r="A59" s="1" t="s">
        <v>48</v>
      </c>
    </row>
    <row r="60" spans="1:1">
      <c r="A60" s="1" t="s">
        <v>49</v>
      </c>
    </row>
    <row r="61" spans="1:1">
      <c r="A61" s="1" t="s">
        <v>50</v>
      </c>
    </row>
    <row r="62" spans="1:1">
      <c r="A62" s="1" t="s">
        <v>51</v>
      </c>
    </row>
    <row r="63" spans="1:1">
      <c r="A63" s="1" t="s">
        <v>52</v>
      </c>
    </row>
    <row r="64" spans="1:1">
      <c r="A64" s="1" t="s">
        <v>53</v>
      </c>
    </row>
    <row r="65" spans="1:1">
      <c r="A65" s="1" t="s">
        <v>54</v>
      </c>
    </row>
    <row r="66" spans="1:1">
      <c r="A66" s="1" t="s">
        <v>55</v>
      </c>
    </row>
    <row r="67" spans="1:1">
      <c r="A67" s="1" t="s">
        <v>56</v>
      </c>
    </row>
    <row r="68" spans="1:1">
      <c r="A68" s="1" t="s">
        <v>57</v>
      </c>
    </row>
    <row r="69" spans="1:1">
      <c r="A69" s="1" t="s">
        <v>58</v>
      </c>
    </row>
    <row r="70" spans="1:1">
      <c r="A70" s="1" t="s">
        <v>59</v>
      </c>
    </row>
    <row r="71" spans="1:1">
      <c r="A71" s="1" t="s">
        <v>60</v>
      </c>
    </row>
    <row r="72" spans="1:1">
      <c r="A72" s="1" t="s">
        <v>61</v>
      </c>
    </row>
    <row r="73" spans="1:1">
      <c r="A73" s="1" t="s">
        <v>62</v>
      </c>
    </row>
    <row r="74" spans="1:1">
      <c r="A74" s="1" t="s">
        <v>63</v>
      </c>
    </row>
    <row r="75" spans="1:1">
      <c r="A75" s="1" t="s">
        <v>64</v>
      </c>
    </row>
    <row r="76" spans="1:1">
      <c r="A76" s="1" t="s">
        <v>65</v>
      </c>
    </row>
    <row r="77" spans="1:1">
      <c r="A77" s="1" t="s">
        <v>66</v>
      </c>
    </row>
    <row r="78" spans="1:1">
      <c r="A78" s="1" t="s">
        <v>67</v>
      </c>
    </row>
    <row r="79" spans="1:1">
      <c r="A79" s="1" t="s">
        <v>68</v>
      </c>
    </row>
    <row r="80" spans="1:1">
      <c r="A80" s="1" t="s">
        <v>69</v>
      </c>
    </row>
    <row r="81" spans="1:1">
      <c r="A81" s="1" t="s">
        <v>70</v>
      </c>
    </row>
    <row r="82" spans="1:1">
      <c r="A82" s="1" t="s">
        <v>71</v>
      </c>
    </row>
    <row r="83" spans="1:1">
      <c r="A83" s="1" t="s">
        <v>72</v>
      </c>
    </row>
    <row r="84" spans="1:1">
      <c r="A84" s="1" t="s">
        <v>73</v>
      </c>
    </row>
    <row r="85" spans="1:1">
      <c r="A85" s="1" t="s">
        <v>74</v>
      </c>
    </row>
    <row r="86" spans="1:1">
      <c r="A86" s="1" t="s">
        <v>75</v>
      </c>
    </row>
    <row r="87" spans="1:1">
      <c r="A87" s="1" t="s">
        <v>76</v>
      </c>
    </row>
    <row r="88" spans="1:1">
      <c r="A88" s="1" t="s">
        <v>77</v>
      </c>
    </row>
    <row r="89" spans="1:1">
      <c r="A89" s="1" t="s">
        <v>78</v>
      </c>
    </row>
    <row r="90" spans="1:1">
      <c r="A90" s="1" t="s">
        <v>79</v>
      </c>
    </row>
    <row r="91" spans="1:1">
      <c r="A91" s="1" t="s">
        <v>80</v>
      </c>
    </row>
    <row r="92" spans="1:1">
      <c r="A92" s="1" t="s">
        <v>81</v>
      </c>
    </row>
    <row r="93" spans="1:1">
      <c r="A93" s="1" t="s">
        <v>82</v>
      </c>
    </row>
    <row r="94" spans="1:1">
      <c r="A94" s="1" t="s">
        <v>83</v>
      </c>
    </row>
    <row r="95" spans="1:1">
      <c r="A95" s="1" t="s">
        <v>84</v>
      </c>
    </row>
    <row r="96" spans="1:1">
      <c r="A96" s="1" t="s">
        <v>85</v>
      </c>
    </row>
    <row r="97" spans="1:1">
      <c r="A97" s="1" t="s">
        <v>86</v>
      </c>
    </row>
    <row r="98" spans="1:1">
      <c r="A98" s="1" t="s">
        <v>87</v>
      </c>
    </row>
    <row r="99" spans="1:1">
      <c r="A99" s="1" t="s">
        <v>88</v>
      </c>
    </row>
    <row r="100" spans="1:1">
      <c r="A100" s="1" t="s">
        <v>89</v>
      </c>
    </row>
    <row r="101" spans="1:1">
      <c r="A101" s="1" t="s">
        <v>90</v>
      </c>
    </row>
    <row r="102" spans="1:1">
      <c r="A102" s="1" t="s">
        <v>91</v>
      </c>
    </row>
    <row r="103" spans="1:1">
      <c r="A103" s="1" t="s">
        <v>92</v>
      </c>
    </row>
    <row r="104" spans="1:1">
      <c r="A104" s="1" t="s">
        <v>93</v>
      </c>
    </row>
    <row r="105" spans="1:1">
      <c r="A105" s="1" t="s">
        <v>94</v>
      </c>
    </row>
    <row r="106" spans="1:1">
      <c r="A106" s="1" t="s">
        <v>95</v>
      </c>
    </row>
    <row r="107" spans="1:1">
      <c r="A107" s="1" t="s">
        <v>96</v>
      </c>
    </row>
    <row r="108" spans="1:1">
      <c r="A108" s="1" t="s">
        <v>97</v>
      </c>
    </row>
    <row r="109" spans="1:1">
      <c r="A109" s="1" t="s">
        <v>98</v>
      </c>
    </row>
    <row r="110" spans="1:1">
      <c r="A110" s="1" t="s">
        <v>99</v>
      </c>
    </row>
    <row r="111" spans="1:1">
      <c r="A111" s="1" t="s">
        <v>100</v>
      </c>
    </row>
    <row r="112" spans="1:1">
      <c r="A112" s="1" t="s">
        <v>101</v>
      </c>
    </row>
    <row r="113" spans="1:1">
      <c r="A113" s="1" t="s">
        <v>102</v>
      </c>
    </row>
    <row r="114" spans="1:1">
      <c r="A114" s="1" t="s">
        <v>103</v>
      </c>
    </row>
    <row r="115" spans="1:1">
      <c r="A115" s="1" t="s">
        <v>104</v>
      </c>
    </row>
    <row r="116" spans="1:1">
      <c r="A116" s="1" t="s">
        <v>105</v>
      </c>
    </row>
    <row r="117" spans="1:1">
      <c r="A117" s="1" t="s">
        <v>106</v>
      </c>
    </row>
    <row r="118" spans="1:1">
      <c r="A118" s="1" t="s">
        <v>107</v>
      </c>
    </row>
    <row r="121" spans="1:1">
      <c r="A121" s="2" t="s">
        <v>202</v>
      </c>
    </row>
    <row r="122" spans="1:1">
      <c r="A122" s="1" t="s">
        <v>213</v>
      </c>
    </row>
    <row r="123" spans="1:1">
      <c r="A123" s="1" t="s">
        <v>214</v>
      </c>
    </row>
    <row r="124" spans="1:1">
      <c r="A124" s="1" t="s">
        <v>215</v>
      </c>
    </row>
    <row r="125" spans="1:1">
      <c r="A125" s="1" t="s">
        <v>216</v>
      </c>
    </row>
    <row r="126" spans="1:1">
      <c r="A126" s="1" t="s">
        <v>201</v>
      </c>
    </row>
    <row r="127" spans="1:1">
      <c r="A127" s="1" t="s">
        <v>217</v>
      </c>
    </row>
    <row r="128" spans="1:1">
      <c r="A128" s="1" t="s">
        <v>218</v>
      </c>
    </row>
    <row r="129" spans="1:1">
      <c r="A129" s="1" t="s">
        <v>219</v>
      </c>
    </row>
    <row r="130" spans="1:1">
      <c r="A130" s="1" t="s">
        <v>220</v>
      </c>
    </row>
    <row r="131" spans="1:1">
      <c r="A131" s="1" t="s">
        <v>221</v>
      </c>
    </row>
    <row r="132" spans="1:1">
      <c r="A132" s="1" t="s">
        <v>222</v>
      </c>
    </row>
    <row r="133" spans="1:1">
      <c r="A133" s="1" t="s">
        <v>200</v>
      </c>
    </row>
    <row r="134" spans="1:1">
      <c r="A134" s="1" t="s">
        <v>223</v>
      </c>
    </row>
    <row r="135" spans="1:1">
      <c r="A135" s="1" t="s">
        <v>224</v>
      </c>
    </row>
    <row r="136" spans="1:1">
      <c r="A136" s="1" t="s">
        <v>225</v>
      </c>
    </row>
    <row r="137" spans="1:1">
      <c r="A137" s="1" t="s">
        <v>199</v>
      </c>
    </row>
    <row r="138" spans="1:1">
      <c r="A138" s="1" t="s">
        <v>226</v>
      </c>
    </row>
    <row r="139" spans="1:1">
      <c r="A139" s="1" t="s">
        <v>227</v>
      </c>
    </row>
    <row r="140" spans="1:1">
      <c r="A140" s="1" t="s">
        <v>20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workbookViewId="0">
      <selection activeCell="D15" sqref="D15"/>
    </sheetView>
  </sheetViews>
  <sheetFormatPr defaultRowHeight="15"/>
  <cols>
    <col min="1" max="1" width="17.42578125" bestFit="1" customWidth="1"/>
    <col min="2" max="2" width="28.42578125" customWidth="1"/>
    <col min="3" max="3" width="16.42578125" customWidth="1"/>
    <col min="4" max="4" width="20.42578125" customWidth="1"/>
    <col min="5" max="5" width="7" customWidth="1"/>
  </cols>
  <sheetData>
    <row r="1" spans="1:8" s="18" customFormat="1" ht="102.6" customHeight="1">
      <c r="A1" s="16" t="s">
        <v>28</v>
      </c>
      <c r="B1" s="16" t="s">
        <v>121</v>
      </c>
      <c r="C1" s="17" t="s">
        <v>229</v>
      </c>
      <c r="D1" s="17" t="s">
        <v>230</v>
      </c>
      <c r="E1" s="15"/>
      <c r="F1" s="36" t="s">
        <v>204</v>
      </c>
      <c r="G1" s="36" t="s">
        <v>205</v>
      </c>
      <c r="H1" s="36" t="s">
        <v>185</v>
      </c>
    </row>
    <row r="2" spans="1:8">
      <c r="A2" s="19" t="str">
        <f>IF(Kontaktandmed!$B$4=0,"",Kontaktandmed!$B$4)</f>
        <v>Saue vald</v>
      </c>
      <c r="B2" s="19" t="s">
        <v>116</v>
      </c>
      <c r="C2" s="55">
        <f>SUM(C3:C7)</f>
        <v>101.92000000000002</v>
      </c>
      <c r="D2" s="55">
        <f>SUM(D3:D7)</f>
        <v>98.62</v>
      </c>
      <c r="F2" s="37">
        <f>SUM(C3:C7)-COUNTIF('2. Personalistatistika'!C2:C4000,"&gt; ")</f>
        <v>-1.0799999999999841</v>
      </c>
      <c r="G2" s="37">
        <f>SUM(D3:D7)-SUM('2. Personalistatistika'!E2:E4000)</f>
        <v>-1.2799999999999869</v>
      </c>
      <c r="H2" s="37">
        <f>SUM(C3:C7)-SUM(D3:D7)</f>
        <v>3.3000000000000114</v>
      </c>
    </row>
    <row r="3" spans="1:8">
      <c r="A3" s="19" t="str">
        <f>IF(Kontaktandmed!$B$4=0,"",Kontaktandmed!$B$4)</f>
        <v>Saue vald</v>
      </c>
      <c r="B3" s="20" t="s">
        <v>117</v>
      </c>
      <c r="C3" s="46">
        <v>1</v>
      </c>
      <c r="D3" s="46">
        <v>1</v>
      </c>
      <c r="E3" s="31" t="str">
        <f>IF(C3&lt;D3,"Palun vaadake andmed üle. Keskmine isikute arv peaks olema suurem kui keskmine koormuste arv.","")</f>
        <v/>
      </c>
    </row>
    <row r="4" spans="1:8">
      <c r="A4" s="19" t="str">
        <f>IF(Kontaktandmed!$B$4=0,"",Kontaktandmed!$B$4)</f>
        <v>Saue vald</v>
      </c>
      <c r="B4" s="20" t="s">
        <v>118</v>
      </c>
      <c r="C4" s="46">
        <v>3</v>
      </c>
      <c r="D4" s="46">
        <v>3</v>
      </c>
      <c r="E4" s="31" t="str">
        <f>IF(C3&lt;D3,"Palun vaadake andmed üle. Keskmine isikute arv peaks olema suurem kui keskmine koormuste arv.","")</f>
        <v/>
      </c>
    </row>
    <row r="5" spans="1:8">
      <c r="A5" s="19" t="str">
        <f>IF(Kontaktandmed!$B$4=0,"",Kontaktandmed!$B$4)</f>
        <v>Saue vald</v>
      </c>
      <c r="B5" s="20" t="s">
        <v>172</v>
      </c>
      <c r="C5">
        <v>0</v>
      </c>
      <c r="D5">
        <v>0</v>
      </c>
      <c r="E5" s="31" t="str">
        <f>IF(C4&lt;D4,"Palun vaadake andmed üle. Keskmine isikute arv peaks olema suurem kui keskmine koormuste arv.","")</f>
        <v/>
      </c>
    </row>
    <row r="6" spans="1:8">
      <c r="A6" s="19" t="str">
        <f>IF(Kontaktandmed!$B$4=0,"",Kontaktandmed!$B$4)</f>
        <v>Saue vald</v>
      </c>
      <c r="B6" s="20" t="s">
        <v>119</v>
      </c>
      <c r="C6" s="46">
        <v>62.96</v>
      </c>
      <c r="D6" s="46">
        <v>62.35</v>
      </c>
      <c r="E6" s="31" t="str">
        <f>IF(C6&lt;D6,"Palun vaadake andmed üle. Keskmine isikute arv peaks olema suurem kui keskmine koormuste arv.","")</f>
        <v/>
      </c>
    </row>
    <row r="7" spans="1:8">
      <c r="A7" s="19" t="str">
        <f>IF(Kontaktandmed!$B$4=0,"",Kontaktandmed!$B$4)</f>
        <v>Saue vald</v>
      </c>
      <c r="B7" s="20" t="s">
        <v>120</v>
      </c>
      <c r="C7" s="46">
        <v>34.96</v>
      </c>
      <c r="D7" s="46">
        <v>32.270000000000003</v>
      </c>
      <c r="E7" s="31" t="str">
        <f>IF(C7&lt;D7,"Palun vaadake andmed üle. Keskmine isikute arv peaks olema suurem kui keskmine koormuste arv.","")</f>
        <v/>
      </c>
    </row>
    <row r="9" spans="1:8">
      <c r="D9" s="61"/>
    </row>
    <row r="10" spans="1:8">
      <c r="D10" s="61"/>
    </row>
  </sheetData>
  <conditionalFormatting sqref="F2:G2">
    <cfRule type="cellIs" dxfId="1" priority="2" operator="notBetween">
      <formula>-9</formula>
      <formula>9</formula>
    </cfRule>
  </conditionalFormatting>
  <conditionalFormatting sqref="H2">
    <cfRule type="cellIs" dxfId="0" priority="1" operator="notBetween">
      <formula>-1.99</formula>
      <formula>1.99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J104"/>
  <sheetViews>
    <sheetView workbookViewId="0">
      <pane ySplit="1" topLeftCell="A2" activePane="bottomLeft" state="frozen"/>
      <selection pane="bottomLeft" activeCell="C2" sqref="C2:C68"/>
    </sheetView>
  </sheetViews>
  <sheetFormatPr defaultRowHeight="15"/>
  <cols>
    <col min="1" max="1" width="16.42578125" style="15" bestFit="1" customWidth="1"/>
    <col min="2" max="2" width="16.42578125" style="15" customWidth="1"/>
    <col min="3" max="3" width="25.42578125" style="15" bestFit="1" customWidth="1"/>
    <col min="4" max="4" width="15.42578125" style="15" bestFit="1" customWidth="1"/>
    <col min="5" max="5" width="10.7109375" style="15" customWidth="1"/>
    <col min="6" max="6" width="8.5703125" style="15"/>
    <col min="7" max="7" width="6.5703125" style="15" customWidth="1"/>
    <col min="8" max="8" width="36.42578125" style="15" bestFit="1" customWidth="1"/>
    <col min="9" max="9" width="10.5703125" style="15" customWidth="1"/>
  </cols>
  <sheetData>
    <row r="1" spans="1:10" ht="116.1" customHeight="1">
      <c r="A1" s="17" t="s">
        <v>28</v>
      </c>
      <c r="B1" s="17" t="s">
        <v>122</v>
      </c>
      <c r="C1" s="17" t="s">
        <v>121</v>
      </c>
      <c r="D1" s="17" t="s">
        <v>123</v>
      </c>
      <c r="E1" s="17" t="s">
        <v>124</v>
      </c>
      <c r="F1" s="17" t="s">
        <v>125</v>
      </c>
      <c r="G1" s="17" t="s">
        <v>21</v>
      </c>
      <c r="H1" s="17" t="s">
        <v>1</v>
      </c>
    </row>
    <row r="2" spans="1:10">
      <c r="A2" s="47" t="s">
        <v>262</v>
      </c>
      <c r="B2" s="47" t="s">
        <v>244</v>
      </c>
      <c r="C2" s="47" t="s">
        <v>13</v>
      </c>
      <c r="D2" s="47" t="s">
        <v>198</v>
      </c>
      <c r="E2" s="47">
        <v>1</v>
      </c>
      <c r="F2" s="47">
        <v>34</v>
      </c>
      <c r="G2" s="47" t="s">
        <v>23</v>
      </c>
      <c r="H2" s="47" t="s">
        <v>249</v>
      </c>
      <c r="J2" s="46"/>
    </row>
    <row r="3" spans="1:10">
      <c r="A3" s="47" t="s">
        <v>262</v>
      </c>
      <c r="B3" s="47" t="s">
        <v>244</v>
      </c>
      <c r="C3" s="47" t="s">
        <v>13</v>
      </c>
      <c r="D3" s="47" t="s">
        <v>198</v>
      </c>
      <c r="E3" s="47">
        <v>1</v>
      </c>
      <c r="F3" s="47">
        <v>36</v>
      </c>
      <c r="G3" s="47" t="s">
        <v>23</v>
      </c>
      <c r="H3" s="47" t="s">
        <v>249</v>
      </c>
      <c r="J3" s="46"/>
    </row>
    <row r="4" spans="1:10">
      <c r="A4" s="47" t="s">
        <v>262</v>
      </c>
      <c r="B4" s="47" t="s">
        <v>244</v>
      </c>
      <c r="C4" s="47" t="s">
        <v>13</v>
      </c>
      <c r="D4" s="47" t="s">
        <v>198</v>
      </c>
      <c r="E4" s="47">
        <v>1</v>
      </c>
      <c r="F4" s="47">
        <v>42</v>
      </c>
      <c r="G4" s="47" t="s">
        <v>23</v>
      </c>
      <c r="H4" s="47" t="s">
        <v>248</v>
      </c>
      <c r="J4" s="46"/>
    </row>
    <row r="5" spans="1:10">
      <c r="A5" s="47" t="s">
        <v>262</v>
      </c>
      <c r="B5" s="47" t="s">
        <v>244</v>
      </c>
      <c r="C5" s="47" t="s">
        <v>13</v>
      </c>
      <c r="D5" s="47" t="s">
        <v>198</v>
      </c>
      <c r="E5" s="47">
        <v>1</v>
      </c>
      <c r="F5" s="47">
        <v>67</v>
      </c>
      <c r="G5" s="47" t="s">
        <v>22</v>
      </c>
      <c r="H5" s="47" t="s">
        <v>251</v>
      </c>
      <c r="J5" s="46"/>
    </row>
    <row r="6" spans="1:10">
      <c r="A6" s="47" t="s">
        <v>262</v>
      </c>
      <c r="B6" s="47" t="s">
        <v>244</v>
      </c>
      <c r="C6" s="47" t="s">
        <v>13</v>
      </c>
      <c r="D6" s="47" t="s">
        <v>198</v>
      </c>
      <c r="E6" s="47">
        <v>1</v>
      </c>
      <c r="F6" s="47">
        <v>44</v>
      </c>
      <c r="G6" s="47" t="s">
        <v>22</v>
      </c>
      <c r="H6" s="47" t="s">
        <v>248</v>
      </c>
      <c r="J6" s="46"/>
    </row>
    <row r="7" spans="1:10">
      <c r="A7" s="47" t="s">
        <v>262</v>
      </c>
      <c r="B7" s="47" t="s">
        <v>244</v>
      </c>
      <c r="C7" s="47" t="s">
        <v>13</v>
      </c>
      <c r="D7" s="47" t="s">
        <v>253</v>
      </c>
      <c r="E7" s="47">
        <v>1</v>
      </c>
      <c r="F7" s="47">
        <v>48</v>
      </c>
      <c r="G7" s="47" t="s">
        <v>22</v>
      </c>
      <c r="H7" s="47" t="s">
        <v>248</v>
      </c>
      <c r="J7" s="46"/>
    </row>
    <row r="8" spans="1:10">
      <c r="A8" s="47" t="s">
        <v>262</v>
      </c>
      <c r="B8" s="47" t="s">
        <v>244</v>
      </c>
      <c r="C8" s="47" t="s">
        <v>13</v>
      </c>
      <c r="D8" s="47" t="s">
        <v>198</v>
      </c>
      <c r="E8" s="47">
        <v>1</v>
      </c>
      <c r="F8" s="47">
        <v>66</v>
      </c>
      <c r="G8" s="47" t="s">
        <v>22</v>
      </c>
      <c r="H8" s="47" t="s">
        <v>249</v>
      </c>
      <c r="J8" s="46"/>
    </row>
    <row r="9" spans="1:10">
      <c r="A9" s="47" t="s">
        <v>262</v>
      </c>
      <c r="B9" s="47" t="s">
        <v>244</v>
      </c>
      <c r="C9" s="47" t="s">
        <v>13</v>
      </c>
      <c r="D9" s="47" t="s">
        <v>253</v>
      </c>
      <c r="E9" s="47">
        <v>1</v>
      </c>
      <c r="F9" s="47">
        <v>57</v>
      </c>
      <c r="G9" s="47" t="s">
        <v>23</v>
      </c>
      <c r="H9" s="47" t="s">
        <v>248</v>
      </c>
      <c r="J9" s="46"/>
    </row>
    <row r="10" spans="1:10">
      <c r="A10" s="47" t="s">
        <v>262</v>
      </c>
      <c r="B10" s="47" t="s">
        <v>244</v>
      </c>
      <c r="C10" s="47" t="s">
        <v>13</v>
      </c>
      <c r="D10" s="47" t="s">
        <v>198</v>
      </c>
      <c r="E10" s="47">
        <v>1</v>
      </c>
      <c r="F10" s="47">
        <v>40</v>
      </c>
      <c r="G10" s="47" t="s">
        <v>23</v>
      </c>
      <c r="H10" s="47" t="s">
        <v>249</v>
      </c>
      <c r="J10" s="46"/>
    </row>
    <row r="11" spans="1:10">
      <c r="A11" s="47" t="s">
        <v>262</v>
      </c>
      <c r="B11" s="47" t="s">
        <v>244</v>
      </c>
      <c r="C11" s="47" t="s">
        <v>13</v>
      </c>
      <c r="D11" s="47" t="s">
        <v>198</v>
      </c>
      <c r="E11" s="47">
        <v>1</v>
      </c>
      <c r="F11" s="47">
        <v>44</v>
      </c>
      <c r="G11" s="47" t="s">
        <v>23</v>
      </c>
      <c r="H11" s="47" t="s">
        <v>252</v>
      </c>
      <c r="J11" s="46"/>
    </row>
    <row r="12" spans="1:10">
      <c r="A12" s="47" t="s">
        <v>262</v>
      </c>
      <c r="B12" s="47" t="s">
        <v>244</v>
      </c>
      <c r="C12" s="47" t="s">
        <v>13</v>
      </c>
      <c r="D12" s="47" t="s">
        <v>198</v>
      </c>
      <c r="E12" s="47">
        <v>1</v>
      </c>
      <c r="F12" s="47">
        <v>59</v>
      </c>
      <c r="G12" s="47" t="s">
        <v>22</v>
      </c>
      <c r="H12" s="47" t="s">
        <v>251</v>
      </c>
      <c r="J12" s="46"/>
    </row>
    <row r="13" spans="1:10">
      <c r="A13" s="47" t="s">
        <v>262</v>
      </c>
      <c r="B13" s="47" t="s">
        <v>244</v>
      </c>
      <c r="C13" s="47" t="s">
        <v>13</v>
      </c>
      <c r="D13" s="47" t="s">
        <v>198</v>
      </c>
      <c r="E13" s="47">
        <v>1</v>
      </c>
      <c r="F13" s="47">
        <v>47</v>
      </c>
      <c r="G13" s="47" t="s">
        <v>23</v>
      </c>
      <c r="H13" s="47" t="s">
        <v>251</v>
      </c>
      <c r="J13" s="46"/>
    </row>
    <row r="14" spans="1:10">
      <c r="A14" s="47" t="s">
        <v>262</v>
      </c>
      <c r="B14" s="47" t="s">
        <v>244</v>
      </c>
      <c r="C14" s="47" t="s">
        <v>13</v>
      </c>
      <c r="D14" s="47" t="s">
        <v>198</v>
      </c>
      <c r="E14" s="47">
        <v>1</v>
      </c>
      <c r="F14" s="47">
        <v>31</v>
      </c>
      <c r="G14" s="47" t="s">
        <v>22</v>
      </c>
      <c r="H14" s="47" t="s">
        <v>248</v>
      </c>
      <c r="J14" s="46"/>
    </row>
    <row r="15" spans="1:10">
      <c r="A15" s="47" t="s">
        <v>262</v>
      </c>
      <c r="B15" s="47" t="s">
        <v>244</v>
      </c>
      <c r="C15" s="47" t="s">
        <v>13</v>
      </c>
      <c r="D15" s="47" t="s">
        <v>198</v>
      </c>
      <c r="E15" s="47">
        <v>1</v>
      </c>
      <c r="F15" s="47">
        <v>32</v>
      </c>
      <c r="G15" s="47" t="s">
        <v>23</v>
      </c>
      <c r="H15" s="47" t="s">
        <v>248</v>
      </c>
      <c r="J15" s="46"/>
    </row>
    <row r="16" spans="1:10">
      <c r="A16" s="47" t="s">
        <v>262</v>
      </c>
      <c r="B16" s="47" t="s">
        <v>244</v>
      </c>
      <c r="C16" s="47" t="s">
        <v>13</v>
      </c>
      <c r="D16" s="47" t="s">
        <v>465</v>
      </c>
      <c r="E16" s="47">
        <v>1</v>
      </c>
      <c r="F16" s="47">
        <v>64</v>
      </c>
      <c r="G16" s="47" t="s">
        <v>23</v>
      </c>
      <c r="H16" s="47" t="s">
        <v>248</v>
      </c>
      <c r="J16" s="46"/>
    </row>
    <row r="17" spans="1:10">
      <c r="A17" s="47" t="s">
        <v>262</v>
      </c>
      <c r="B17" s="47" t="s">
        <v>244</v>
      </c>
      <c r="C17" s="47" t="s">
        <v>13</v>
      </c>
      <c r="D17" s="47" t="s">
        <v>198</v>
      </c>
      <c r="E17" s="47">
        <v>0.5</v>
      </c>
      <c r="F17" s="47">
        <v>64</v>
      </c>
      <c r="G17" s="47" t="s">
        <v>22</v>
      </c>
      <c r="H17" s="47" t="s">
        <v>249</v>
      </c>
      <c r="J17" s="46"/>
    </row>
    <row r="18" spans="1:10">
      <c r="A18" s="47" t="s">
        <v>262</v>
      </c>
      <c r="B18" s="47" t="s">
        <v>244</v>
      </c>
      <c r="C18" s="47" t="s">
        <v>13</v>
      </c>
      <c r="D18" s="47" t="s">
        <v>198</v>
      </c>
      <c r="E18" s="47">
        <v>1</v>
      </c>
      <c r="F18" s="47">
        <v>34</v>
      </c>
      <c r="G18" s="47" t="s">
        <v>22</v>
      </c>
      <c r="H18" s="47" t="s">
        <v>249</v>
      </c>
      <c r="J18" s="46"/>
    </row>
    <row r="19" spans="1:10">
      <c r="A19" s="47" t="s">
        <v>262</v>
      </c>
      <c r="B19" s="47" t="s">
        <v>244</v>
      </c>
      <c r="C19" s="47" t="s">
        <v>13</v>
      </c>
      <c r="D19" s="47" t="s">
        <v>198</v>
      </c>
      <c r="E19" s="47">
        <v>1</v>
      </c>
      <c r="F19" s="47">
        <v>46</v>
      </c>
      <c r="G19" s="47" t="s">
        <v>23</v>
      </c>
      <c r="H19" s="47" t="s">
        <v>251</v>
      </c>
      <c r="J19" s="46"/>
    </row>
    <row r="20" spans="1:10">
      <c r="A20" s="47" t="s">
        <v>262</v>
      </c>
      <c r="B20" s="47" t="s">
        <v>244</v>
      </c>
      <c r="C20" s="47" t="s">
        <v>13</v>
      </c>
      <c r="D20" s="47" t="s">
        <v>198</v>
      </c>
      <c r="E20" s="47">
        <v>1</v>
      </c>
      <c r="F20" s="47">
        <v>54</v>
      </c>
      <c r="G20" s="47" t="s">
        <v>23</v>
      </c>
      <c r="H20" s="47" t="s">
        <v>249</v>
      </c>
      <c r="J20" s="46"/>
    </row>
    <row r="21" spans="1:10">
      <c r="A21" s="47" t="s">
        <v>262</v>
      </c>
      <c r="B21" s="47" t="s">
        <v>244</v>
      </c>
      <c r="C21" s="47" t="s">
        <v>13</v>
      </c>
      <c r="D21" s="47" t="s">
        <v>198</v>
      </c>
      <c r="E21" s="47">
        <v>1</v>
      </c>
      <c r="F21" s="47">
        <v>40</v>
      </c>
      <c r="G21" s="47" t="s">
        <v>23</v>
      </c>
      <c r="H21" s="47" t="s">
        <v>249</v>
      </c>
      <c r="J21" s="46"/>
    </row>
    <row r="22" spans="1:10">
      <c r="A22" s="47" t="s">
        <v>262</v>
      </c>
      <c r="B22" s="47" t="s">
        <v>244</v>
      </c>
      <c r="C22" s="47" t="s">
        <v>13</v>
      </c>
      <c r="D22" s="47" t="s">
        <v>198</v>
      </c>
      <c r="E22" s="47">
        <v>1</v>
      </c>
      <c r="F22" s="47">
        <v>44</v>
      </c>
      <c r="G22" s="47" t="s">
        <v>23</v>
      </c>
      <c r="H22" s="47" t="s">
        <v>249</v>
      </c>
      <c r="J22" s="46"/>
    </row>
    <row r="23" spans="1:10">
      <c r="A23" s="47" t="s">
        <v>262</v>
      </c>
      <c r="B23" s="47" t="s">
        <v>244</v>
      </c>
      <c r="C23" s="47" t="s">
        <v>13</v>
      </c>
      <c r="D23" s="47" t="s">
        <v>198</v>
      </c>
      <c r="E23" s="47">
        <v>1</v>
      </c>
      <c r="F23" s="47">
        <v>69</v>
      </c>
      <c r="G23" s="47" t="s">
        <v>23</v>
      </c>
      <c r="H23" s="47" t="s">
        <v>248</v>
      </c>
      <c r="J23" s="46"/>
    </row>
    <row r="24" spans="1:10">
      <c r="A24" s="47" t="s">
        <v>262</v>
      </c>
      <c r="B24" s="47" t="s">
        <v>244</v>
      </c>
      <c r="C24" s="47" t="s">
        <v>13</v>
      </c>
      <c r="D24" s="47" t="s">
        <v>198</v>
      </c>
      <c r="E24" s="47">
        <v>1</v>
      </c>
      <c r="F24" s="47">
        <v>67</v>
      </c>
      <c r="G24" s="47" t="s">
        <v>22</v>
      </c>
      <c r="H24" s="47" t="s">
        <v>248</v>
      </c>
      <c r="J24" s="46"/>
    </row>
    <row r="25" spans="1:10">
      <c r="A25" s="47" t="s">
        <v>262</v>
      </c>
      <c r="B25" s="47" t="s">
        <v>244</v>
      </c>
      <c r="C25" s="47" t="s">
        <v>13</v>
      </c>
      <c r="D25" s="47" t="s">
        <v>198</v>
      </c>
      <c r="E25" s="47">
        <v>1</v>
      </c>
      <c r="F25" s="47">
        <v>32</v>
      </c>
      <c r="G25" s="47" t="s">
        <v>23</v>
      </c>
      <c r="H25" s="47" t="s">
        <v>248</v>
      </c>
      <c r="J25" s="46"/>
    </row>
    <row r="26" spans="1:10">
      <c r="A26" s="47" t="s">
        <v>262</v>
      </c>
      <c r="B26" s="47" t="s">
        <v>244</v>
      </c>
      <c r="C26" s="47" t="s">
        <v>13</v>
      </c>
      <c r="D26" s="47" t="s">
        <v>198</v>
      </c>
      <c r="E26" s="47">
        <v>1</v>
      </c>
      <c r="F26" s="47">
        <v>38</v>
      </c>
      <c r="G26" s="47" t="s">
        <v>23</v>
      </c>
      <c r="H26" s="47" t="s">
        <v>248</v>
      </c>
      <c r="J26" s="46"/>
    </row>
    <row r="27" spans="1:10">
      <c r="A27" s="47" t="s">
        <v>262</v>
      </c>
      <c r="B27" s="47" t="s">
        <v>244</v>
      </c>
      <c r="C27" s="47" t="s">
        <v>13</v>
      </c>
      <c r="D27" s="47" t="s">
        <v>198</v>
      </c>
      <c r="E27" s="47">
        <v>1</v>
      </c>
      <c r="F27" s="47">
        <v>62</v>
      </c>
      <c r="G27" s="47" t="s">
        <v>23</v>
      </c>
      <c r="H27" s="47" t="s">
        <v>248</v>
      </c>
      <c r="J27" s="46"/>
    </row>
    <row r="28" spans="1:10">
      <c r="A28" s="47" t="s">
        <v>262</v>
      </c>
      <c r="B28" s="47" t="s">
        <v>244</v>
      </c>
      <c r="C28" s="47" t="s">
        <v>13</v>
      </c>
      <c r="D28" s="47" t="s">
        <v>253</v>
      </c>
      <c r="E28" s="47">
        <v>1</v>
      </c>
      <c r="F28" s="47">
        <v>42</v>
      </c>
      <c r="G28" s="47" t="s">
        <v>22</v>
      </c>
      <c r="H28" s="47" t="s">
        <v>249</v>
      </c>
      <c r="J28" s="46"/>
    </row>
    <row r="29" spans="1:10">
      <c r="A29" s="47" t="s">
        <v>262</v>
      </c>
      <c r="B29" s="47" t="s">
        <v>244</v>
      </c>
      <c r="C29" s="47" t="s">
        <v>13</v>
      </c>
      <c r="D29" s="47" t="s">
        <v>198</v>
      </c>
      <c r="E29" s="47">
        <v>1</v>
      </c>
      <c r="F29" s="47">
        <v>38</v>
      </c>
      <c r="G29" s="47" t="s">
        <v>23</v>
      </c>
      <c r="H29" s="47" t="s">
        <v>248</v>
      </c>
      <c r="J29" s="46"/>
    </row>
    <row r="30" spans="1:10">
      <c r="A30" s="47" t="s">
        <v>262</v>
      </c>
      <c r="B30" s="47" t="s">
        <v>244</v>
      </c>
      <c r="C30" s="47" t="s">
        <v>13</v>
      </c>
      <c r="D30" s="47" t="s">
        <v>198</v>
      </c>
      <c r="E30" s="47">
        <v>1</v>
      </c>
      <c r="F30" s="47">
        <v>60</v>
      </c>
      <c r="G30" s="47" t="s">
        <v>23</v>
      </c>
      <c r="H30" s="47" t="s">
        <v>252</v>
      </c>
      <c r="J30" s="46"/>
    </row>
    <row r="31" spans="1:10">
      <c r="A31" s="47" t="s">
        <v>262</v>
      </c>
      <c r="B31" s="47" t="s">
        <v>244</v>
      </c>
      <c r="C31" s="47" t="s">
        <v>13</v>
      </c>
      <c r="D31" s="47" t="s">
        <v>198</v>
      </c>
      <c r="E31" s="47">
        <v>1</v>
      </c>
      <c r="F31" s="47">
        <v>47</v>
      </c>
      <c r="G31" s="47" t="s">
        <v>23</v>
      </c>
      <c r="H31" s="47" t="s">
        <v>249</v>
      </c>
      <c r="J31" s="46"/>
    </row>
    <row r="32" spans="1:10">
      <c r="A32" s="47" t="s">
        <v>262</v>
      </c>
      <c r="B32" s="47" t="s">
        <v>244</v>
      </c>
      <c r="C32" s="47" t="s">
        <v>13</v>
      </c>
      <c r="D32" s="47" t="s">
        <v>253</v>
      </c>
      <c r="E32" s="47">
        <v>1</v>
      </c>
      <c r="F32" s="47">
        <v>54</v>
      </c>
      <c r="G32" s="47" t="s">
        <v>22</v>
      </c>
      <c r="H32" s="47" t="s">
        <v>248</v>
      </c>
      <c r="J32" s="46"/>
    </row>
    <row r="33" spans="1:10">
      <c r="A33" s="47" t="s">
        <v>262</v>
      </c>
      <c r="B33" s="47" t="s">
        <v>244</v>
      </c>
      <c r="C33" s="47" t="s">
        <v>13</v>
      </c>
      <c r="D33" s="47" t="s">
        <v>253</v>
      </c>
      <c r="E33" s="47">
        <v>1</v>
      </c>
      <c r="F33" s="47">
        <v>36</v>
      </c>
      <c r="G33" s="47" t="s">
        <v>23</v>
      </c>
      <c r="H33" s="47" t="s">
        <v>248</v>
      </c>
      <c r="J33" s="46"/>
    </row>
    <row r="34" spans="1:10">
      <c r="A34" s="47" t="s">
        <v>262</v>
      </c>
      <c r="B34" s="47" t="s">
        <v>244</v>
      </c>
      <c r="C34" s="47" t="s">
        <v>13</v>
      </c>
      <c r="D34" s="47" t="s">
        <v>198</v>
      </c>
      <c r="E34" s="47">
        <v>1</v>
      </c>
      <c r="F34" s="47">
        <v>54</v>
      </c>
      <c r="G34" s="47" t="s">
        <v>23</v>
      </c>
      <c r="H34" s="47" t="s">
        <v>248</v>
      </c>
      <c r="J34" s="46"/>
    </row>
    <row r="35" spans="1:10">
      <c r="A35" s="47" t="s">
        <v>262</v>
      </c>
      <c r="B35" s="47" t="s">
        <v>244</v>
      </c>
      <c r="C35" s="47" t="s">
        <v>13</v>
      </c>
      <c r="D35" s="47" t="s">
        <v>198</v>
      </c>
      <c r="E35" s="47">
        <v>1</v>
      </c>
      <c r="F35" s="47">
        <v>34</v>
      </c>
      <c r="G35" s="47" t="s">
        <v>23</v>
      </c>
      <c r="H35" s="47" t="s">
        <v>248</v>
      </c>
      <c r="J35" s="46"/>
    </row>
    <row r="36" spans="1:10">
      <c r="A36" s="47" t="s">
        <v>262</v>
      </c>
      <c r="B36" s="47" t="s">
        <v>244</v>
      </c>
      <c r="C36" s="47" t="s">
        <v>13</v>
      </c>
      <c r="D36" s="47" t="s">
        <v>198</v>
      </c>
      <c r="E36" s="47">
        <v>1</v>
      </c>
      <c r="F36" s="47">
        <v>26</v>
      </c>
      <c r="G36" s="47" t="s">
        <v>23</v>
      </c>
      <c r="H36" s="47" t="s">
        <v>251</v>
      </c>
      <c r="J36" s="46"/>
    </row>
    <row r="37" spans="1:10">
      <c r="A37" s="47" t="s">
        <v>262</v>
      </c>
      <c r="B37" s="47" t="s">
        <v>244</v>
      </c>
      <c r="C37" s="47" t="s">
        <v>13</v>
      </c>
      <c r="D37" s="47" t="s">
        <v>198</v>
      </c>
      <c r="E37" s="47">
        <v>1</v>
      </c>
      <c r="F37" s="47">
        <v>27</v>
      </c>
      <c r="G37" s="47" t="s">
        <v>23</v>
      </c>
      <c r="H37" s="47" t="s">
        <v>251</v>
      </c>
      <c r="J37" s="46"/>
    </row>
    <row r="38" spans="1:10">
      <c r="A38" s="47" t="s">
        <v>262</v>
      </c>
      <c r="B38" s="47" t="s">
        <v>244</v>
      </c>
      <c r="C38" s="47" t="s">
        <v>13</v>
      </c>
      <c r="D38" s="47" t="s">
        <v>198</v>
      </c>
      <c r="E38" s="47">
        <v>1</v>
      </c>
      <c r="F38" s="47">
        <v>68</v>
      </c>
      <c r="G38" s="47" t="s">
        <v>23</v>
      </c>
      <c r="H38" s="47" t="s">
        <v>248</v>
      </c>
      <c r="J38" s="46"/>
    </row>
    <row r="39" spans="1:10">
      <c r="A39" s="47" t="s">
        <v>262</v>
      </c>
      <c r="B39" s="47" t="s">
        <v>244</v>
      </c>
      <c r="C39" s="47" t="s">
        <v>13</v>
      </c>
      <c r="D39" s="47" t="s">
        <v>198</v>
      </c>
      <c r="E39" s="47">
        <v>1</v>
      </c>
      <c r="F39" s="47">
        <v>63</v>
      </c>
      <c r="G39" s="47" t="s">
        <v>22</v>
      </c>
      <c r="H39" s="47" t="s">
        <v>251</v>
      </c>
      <c r="J39" s="46"/>
    </row>
    <row r="40" spans="1:10">
      <c r="A40" s="47" t="s">
        <v>262</v>
      </c>
      <c r="B40" s="47" t="s">
        <v>244</v>
      </c>
      <c r="C40" s="47" t="s">
        <v>13</v>
      </c>
      <c r="D40" s="47" t="s">
        <v>198</v>
      </c>
      <c r="E40" s="47">
        <v>1</v>
      </c>
      <c r="F40" s="47">
        <v>41</v>
      </c>
      <c r="G40" s="47" t="s">
        <v>23</v>
      </c>
      <c r="H40" s="47" t="s">
        <v>249</v>
      </c>
      <c r="J40" s="46"/>
    </row>
    <row r="41" spans="1:10">
      <c r="A41" s="47" t="s">
        <v>262</v>
      </c>
      <c r="B41" s="47" t="s">
        <v>244</v>
      </c>
      <c r="C41" s="47" t="s">
        <v>13</v>
      </c>
      <c r="D41" s="47" t="s">
        <v>465</v>
      </c>
      <c r="E41" s="47">
        <v>1</v>
      </c>
      <c r="F41" s="47">
        <v>36</v>
      </c>
      <c r="G41" s="47" t="s">
        <v>23</v>
      </c>
      <c r="H41" s="47" t="s">
        <v>249</v>
      </c>
      <c r="J41" s="46"/>
    </row>
    <row r="42" spans="1:10">
      <c r="A42" s="47" t="s">
        <v>262</v>
      </c>
      <c r="B42" s="47" t="s">
        <v>244</v>
      </c>
      <c r="C42" s="47" t="s">
        <v>13</v>
      </c>
      <c r="D42" s="47" t="s">
        <v>198</v>
      </c>
      <c r="E42" s="47">
        <v>1</v>
      </c>
      <c r="F42" s="47">
        <v>67</v>
      </c>
      <c r="G42" s="47" t="s">
        <v>23</v>
      </c>
      <c r="H42" s="47" t="s">
        <v>248</v>
      </c>
      <c r="J42" s="46"/>
    </row>
    <row r="43" spans="1:10">
      <c r="A43" s="47" t="s">
        <v>262</v>
      </c>
      <c r="B43" s="47" t="s">
        <v>244</v>
      </c>
      <c r="C43" s="47" t="s">
        <v>13</v>
      </c>
      <c r="D43" s="47" t="s">
        <v>198</v>
      </c>
      <c r="E43" s="47">
        <v>1</v>
      </c>
      <c r="F43" s="47">
        <v>34</v>
      </c>
      <c r="G43" s="47" t="s">
        <v>23</v>
      </c>
      <c r="H43" s="47" t="s">
        <v>248</v>
      </c>
      <c r="J43" s="46"/>
    </row>
    <row r="44" spans="1:10">
      <c r="A44" s="47" t="s">
        <v>262</v>
      </c>
      <c r="B44" s="47" t="s">
        <v>244</v>
      </c>
      <c r="C44" s="47" t="s">
        <v>13</v>
      </c>
      <c r="D44" s="47" t="s">
        <v>198</v>
      </c>
      <c r="E44" s="47">
        <v>1</v>
      </c>
      <c r="F44" s="47">
        <v>24</v>
      </c>
      <c r="G44" s="47" t="s">
        <v>23</v>
      </c>
      <c r="H44" s="47" t="s">
        <v>249</v>
      </c>
      <c r="J44" s="46"/>
    </row>
    <row r="45" spans="1:10">
      <c r="A45" s="47" t="s">
        <v>262</v>
      </c>
      <c r="B45" s="47" t="s">
        <v>244</v>
      </c>
      <c r="C45" s="47" t="s">
        <v>13</v>
      </c>
      <c r="D45" s="47" t="s">
        <v>198</v>
      </c>
      <c r="E45" s="47">
        <v>1</v>
      </c>
      <c r="F45" s="47">
        <v>50</v>
      </c>
      <c r="G45" s="47" t="s">
        <v>22</v>
      </c>
      <c r="H45" s="47" t="s">
        <v>248</v>
      </c>
      <c r="J45" s="46"/>
    </row>
    <row r="46" spans="1:10">
      <c r="A46" s="47" t="s">
        <v>262</v>
      </c>
      <c r="B46" s="47" t="s">
        <v>244</v>
      </c>
      <c r="C46" s="47" t="s">
        <v>13</v>
      </c>
      <c r="D46" s="47" t="s">
        <v>198</v>
      </c>
      <c r="E46" s="47">
        <v>1</v>
      </c>
      <c r="F46" s="47">
        <v>41</v>
      </c>
      <c r="G46" s="47" t="s">
        <v>22</v>
      </c>
      <c r="H46" s="47" t="s">
        <v>251</v>
      </c>
      <c r="J46" s="46"/>
    </row>
    <row r="47" spans="1:10">
      <c r="A47" s="47" t="s">
        <v>262</v>
      </c>
      <c r="B47" s="47" t="s">
        <v>244</v>
      </c>
      <c r="C47" s="47" t="s">
        <v>13</v>
      </c>
      <c r="D47" s="47" t="s">
        <v>198</v>
      </c>
      <c r="E47" s="47">
        <v>1</v>
      </c>
      <c r="F47" s="47">
        <v>42</v>
      </c>
      <c r="G47" s="47" t="s">
        <v>23</v>
      </c>
      <c r="H47" s="47" t="s">
        <v>259</v>
      </c>
      <c r="J47" s="46"/>
    </row>
    <row r="48" spans="1:10">
      <c r="A48" s="47" t="s">
        <v>262</v>
      </c>
      <c r="B48" s="47" t="s">
        <v>244</v>
      </c>
      <c r="C48" s="47" t="s">
        <v>13</v>
      </c>
      <c r="D48" s="47" t="s">
        <v>198</v>
      </c>
      <c r="E48" s="47">
        <v>1</v>
      </c>
      <c r="F48" s="47">
        <v>53</v>
      </c>
      <c r="G48" s="47" t="s">
        <v>23</v>
      </c>
      <c r="H48" s="47" t="s">
        <v>251</v>
      </c>
      <c r="J48" s="46"/>
    </row>
    <row r="49" spans="1:10">
      <c r="A49" s="47" t="s">
        <v>262</v>
      </c>
      <c r="B49" s="47" t="s">
        <v>244</v>
      </c>
      <c r="C49" s="47" t="s">
        <v>13</v>
      </c>
      <c r="D49" s="47" t="s">
        <v>198</v>
      </c>
      <c r="E49" s="47">
        <v>1</v>
      </c>
      <c r="F49" s="47">
        <v>40</v>
      </c>
      <c r="G49" s="47" t="s">
        <v>23</v>
      </c>
      <c r="H49" s="47" t="s">
        <v>249</v>
      </c>
      <c r="J49" s="46"/>
    </row>
    <row r="50" spans="1:10">
      <c r="A50" s="47" t="s">
        <v>262</v>
      </c>
      <c r="B50" s="47" t="s">
        <v>244</v>
      </c>
      <c r="C50" s="47" t="s">
        <v>13</v>
      </c>
      <c r="D50" s="47" t="s">
        <v>198</v>
      </c>
      <c r="E50" s="47">
        <v>1</v>
      </c>
      <c r="F50" s="47">
        <v>35</v>
      </c>
      <c r="G50" s="47" t="s">
        <v>23</v>
      </c>
      <c r="H50" s="47" t="s">
        <v>249</v>
      </c>
      <c r="J50" s="46"/>
    </row>
    <row r="51" spans="1:10">
      <c r="A51" s="47" t="s">
        <v>262</v>
      </c>
      <c r="B51" s="47" t="s">
        <v>244</v>
      </c>
      <c r="C51" s="47" t="s">
        <v>13</v>
      </c>
      <c r="D51" s="47" t="s">
        <v>198</v>
      </c>
      <c r="E51" s="47">
        <v>1</v>
      </c>
      <c r="F51" s="47">
        <v>52</v>
      </c>
      <c r="G51" s="47" t="s">
        <v>23</v>
      </c>
      <c r="H51" s="47" t="s">
        <v>249</v>
      </c>
      <c r="J51" s="46"/>
    </row>
    <row r="52" spans="1:10">
      <c r="A52" s="47" t="s">
        <v>262</v>
      </c>
      <c r="B52" s="47" t="s">
        <v>244</v>
      </c>
      <c r="C52" s="47" t="s">
        <v>13</v>
      </c>
      <c r="D52" s="47" t="s">
        <v>198</v>
      </c>
      <c r="E52" s="47">
        <v>1</v>
      </c>
      <c r="F52" s="47">
        <v>56</v>
      </c>
      <c r="G52" s="47" t="s">
        <v>23</v>
      </c>
      <c r="H52" s="47" t="s">
        <v>251</v>
      </c>
      <c r="J52" s="46"/>
    </row>
    <row r="53" spans="1:10">
      <c r="A53" s="47" t="s">
        <v>262</v>
      </c>
      <c r="B53" s="47" t="s">
        <v>244</v>
      </c>
      <c r="C53" s="47" t="s">
        <v>13</v>
      </c>
      <c r="D53" s="47" t="s">
        <v>198</v>
      </c>
      <c r="E53" s="47">
        <v>1</v>
      </c>
      <c r="F53" s="47">
        <v>37</v>
      </c>
      <c r="G53" s="47" t="s">
        <v>23</v>
      </c>
      <c r="H53" s="47" t="s">
        <v>251</v>
      </c>
      <c r="J53" s="46"/>
    </row>
    <row r="54" spans="1:10">
      <c r="A54" s="47" t="s">
        <v>262</v>
      </c>
      <c r="B54" s="47" t="s">
        <v>244</v>
      </c>
      <c r="C54" s="47" t="s">
        <v>13</v>
      </c>
      <c r="D54" s="47" t="s">
        <v>253</v>
      </c>
      <c r="E54" s="47">
        <v>1</v>
      </c>
      <c r="F54" s="47">
        <v>41</v>
      </c>
      <c r="G54" s="47" t="s">
        <v>23</v>
      </c>
      <c r="H54" s="47" t="s">
        <v>248</v>
      </c>
      <c r="J54" s="46"/>
    </row>
    <row r="55" spans="1:10">
      <c r="A55" s="47" t="s">
        <v>262</v>
      </c>
      <c r="B55" s="47" t="s">
        <v>244</v>
      </c>
      <c r="C55" s="47" t="s">
        <v>13</v>
      </c>
      <c r="D55" s="47" t="s">
        <v>198</v>
      </c>
      <c r="E55" s="47">
        <v>1</v>
      </c>
      <c r="F55" s="47">
        <v>24</v>
      </c>
      <c r="G55" s="47" t="s">
        <v>23</v>
      </c>
      <c r="H55" s="47" t="s">
        <v>249</v>
      </c>
      <c r="J55" s="46"/>
    </row>
    <row r="56" spans="1:10">
      <c r="A56" s="47" t="s">
        <v>262</v>
      </c>
      <c r="B56" s="47" t="s">
        <v>244</v>
      </c>
      <c r="C56" s="47" t="s">
        <v>13</v>
      </c>
      <c r="D56" s="47" t="s">
        <v>198</v>
      </c>
      <c r="E56" s="47">
        <v>1</v>
      </c>
      <c r="F56" s="47">
        <v>64</v>
      </c>
      <c r="G56" s="47" t="s">
        <v>23</v>
      </c>
      <c r="H56" s="47" t="s">
        <v>248</v>
      </c>
      <c r="J56" s="46"/>
    </row>
    <row r="57" spans="1:10">
      <c r="A57" s="47" t="s">
        <v>262</v>
      </c>
      <c r="B57" s="47" t="s">
        <v>244</v>
      </c>
      <c r="C57" s="47" t="s">
        <v>13</v>
      </c>
      <c r="D57" s="47" t="s">
        <v>198</v>
      </c>
      <c r="E57" s="47">
        <v>1</v>
      </c>
      <c r="F57" s="47">
        <v>67</v>
      </c>
      <c r="G57" s="47" t="s">
        <v>22</v>
      </c>
      <c r="H57" s="47" t="s">
        <v>259</v>
      </c>
      <c r="J57" s="46"/>
    </row>
    <row r="58" spans="1:10">
      <c r="A58" s="47" t="s">
        <v>262</v>
      </c>
      <c r="B58" s="47" t="s">
        <v>244</v>
      </c>
      <c r="C58" s="47" t="s">
        <v>13</v>
      </c>
      <c r="D58" s="47" t="s">
        <v>253</v>
      </c>
      <c r="E58" s="47">
        <v>1</v>
      </c>
      <c r="F58" s="47">
        <v>54</v>
      </c>
      <c r="G58" s="47" t="s">
        <v>23</v>
      </c>
      <c r="H58" s="47" t="s">
        <v>248</v>
      </c>
      <c r="J58" s="46"/>
    </row>
    <row r="59" spans="1:10">
      <c r="A59" s="47" t="s">
        <v>262</v>
      </c>
      <c r="B59" s="47" t="s">
        <v>244</v>
      </c>
      <c r="C59" s="47" t="s">
        <v>13</v>
      </c>
      <c r="D59" s="47" t="s">
        <v>198</v>
      </c>
      <c r="E59" s="47">
        <v>1</v>
      </c>
      <c r="F59" s="47">
        <v>56</v>
      </c>
      <c r="G59" s="47" t="s">
        <v>23</v>
      </c>
      <c r="H59" s="47" t="s">
        <v>248</v>
      </c>
      <c r="J59" s="46"/>
    </row>
    <row r="60" spans="1:10">
      <c r="A60" s="47" t="s">
        <v>262</v>
      </c>
      <c r="B60" s="47" t="s">
        <v>244</v>
      </c>
      <c r="C60" s="47" t="s">
        <v>13</v>
      </c>
      <c r="D60" s="47" t="s">
        <v>198</v>
      </c>
      <c r="E60" s="47">
        <v>1</v>
      </c>
      <c r="F60" s="47">
        <v>32</v>
      </c>
      <c r="G60" s="47" t="s">
        <v>23</v>
      </c>
      <c r="H60" s="47" t="s">
        <v>249</v>
      </c>
      <c r="J60" s="46"/>
    </row>
    <row r="61" spans="1:10">
      <c r="A61" s="47" t="s">
        <v>262</v>
      </c>
      <c r="B61" s="47" t="s">
        <v>244</v>
      </c>
      <c r="C61" s="47" t="s">
        <v>13</v>
      </c>
      <c r="D61" s="47" t="s">
        <v>198</v>
      </c>
      <c r="E61" s="47">
        <v>1</v>
      </c>
      <c r="F61" s="47">
        <v>40</v>
      </c>
      <c r="G61" s="47" t="s">
        <v>23</v>
      </c>
      <c r="H61" s="47" t="s">
        <v>248</v>
      </c>
      <c r="J61" s="46"/>
    </row>
    <row r="62" spans="1:10">
      <c r="A62" s="47" t="s">
        <v>262</v>
      </c>
      <c r="B62" s="47" t="s">
        <v>244</v>
      </c>
      <c r="C62" s="47" t="s">
        <v>13</v>
      </c>
      <c r="D62" s="47" t="s">
        <v>198</v>
      </c>
      <c r="E62" s="47">
        <v>1</v>
      </c>
      <c r="F62" s="47">
        <v>37</v>
      </c>
      <c r="G62" s="47" t="s">
        <v>23</v>
      </c>
      <c r="H62" s="47" t="s">
        <v>248</v>
      </c>
      <c r="J62" s="46"/>
    </row>
    <row r="63" spans="1:10">
      <c r="A63" s="47" t="s">
        <v>262</v>
      </c>
      <c r="B63" s="47" t="s">
        <v>244</v>
      </c>
      <c r="C63" s="47" t="s">
        <v>13</v>
      </c>
      <c r="D63" s="47" t="s">
        <v>198</v>
      </c>
      <c r="E63" s="47">
        <v>1</v>
      </c>
      <c r="F63" s="47">
        <v>45</v>
      </c>
      <c r="G63" s="47" t="s">
        <v>23</v>
      </c>
      <c r="H63" s="47" t="s">
        <v>249</v>
      </c>
      <c r="J63" s="46"/>
    </row>
    <row r="64" spans="1:10">
      <c r="A64" s="47" t="s">
        <v>262</v>
      </c>
      <c r="B64" s="47" t="s">
        <v>244</v>
      </c>
      <c r="C64" s="47" t="s">
        <v>13</v>
      </c>
      <c r="D64" s="47" t="s">
        <v>198</v>
      </c>
      <c r="E64" s="47">
        <v>1</v>
      </c>
      <c r="F64" s="47">
        <v>48</v>
      </c>
      <c r="G64" s="47" t="s">
        <v>23</v>
      </c>
      <c r="H64" s="47" t="s">
        <v>248</v>
      </c>
      <c r="J64" s="46"/>
    </row>
    <row r="65" spans="1:10" ht="25.5">
      <c r="A65" s="47" t="s">
        <v>262</v>
      </c>
      <c r="B65" s="47" t="s">
        <v>244</v>
      </c>
      <c r="C65" s="47" t="s">
        <v>12</v>
      </c>
      <c r="D65" s="47" t="s">
        <v>253</v>
      </c>
      <c r="E65" s="47">
        <v>1</v>
      </c>
      <c r="F65" s="47">
        <v>48</v>
      </c>
      <c r="G65" s="47" t="s">
        <v>22</v>
      </c>
      <c r="H65" s="47" t="s">
        <v>251</v>
      </c>
      <c r="J65" s="46"/>
    </row>
    <row r="66" spans="1:10" ht="25.5">
      <c r="A66" s="47" t="s">
        <v>262</v>
      </c>
      <c r="B66" s="47" t="s">
        <v>244</v>
      </c>
      <c r="C66" s="47" t="s">
        <v>12</v>
      </c>
      <c r="D66" s="47" t="s">
        <v>253</v>
      </c>
      <c r="E66" s="47">
        <v>1</v>
      </c>
      <c r="F66" s="47">
        <v>47</v>
      </c>
      <c r="G66" s="47" t="s">
        <v>22</v>
      </c>
      <c r="H66" s="47" t="s">
        <v>248</v>
      </c>
      <c r="J66" s="46"/>
    </row>
    <row r="67" spans="1:10">
      <c r="A67" s="47" t="s">
        <v>262</v>
      </c>
      <c r="B67" s="47" t="s">
        <v>244</v>
      </c>
      <c r="C67" s="47" t="s">
        <v>11</v>
      </c>
      <c r="D67" s="47" t="s">
        <v>257</v>
      </c>
      <c r="E67" s="47">
        <v>1</v>
      </c>
      <c r="F67" s="47">
        <v>53</v>
      </c>
      <c r="G67" s="47" t="s">
        <v>22</v>
      </c>
      <c r="H67" s="47" t="s">
        <v>248</v>
      </c>
      <c r="J67" s="46"/>
    </row>
    <row r="68" spans="1:10" ht="25.5">
      <c r="A68" s="47" t="s">
        <v>262</v>
      </c>
      <c r="B68" s="47" t="s">
        <v>244</v>
      </c>
      <c r="C68" s="47" t="s">
        <v>12</v>
      </c>
      <c r="D68" s="47" t="s">
        <v>253</v>
      </c>
      <c r="E68" s="47">
        <v>1</v>
      </c>
      <c r="F68" s="47">
        <v>57</v>
      </c>
      <c r="G68" s="47" t="s">
        <v>22</v>
      </c>
      <c r="H68" s="47" t="s">
        <v>248</v>
      </c>
      <c r="J68" s="46"/>
    </row>
    <row r="69" spans="1:10" hidden="1">
      <c r="A69" s="47" t="s">
        <v>262</v>
      </c>
      <c r="B69" s="47" t="s">
        <v>244</v>
      </c>
      <c r="C69" s="47" t="s">
        <v>247</v>
      </c>
      <c r="D69" s="47" t="s">
        <v>198</v>
      </c>
      <c r="E69" s="47">
        <v>1</v>
      </c>
      <c r="F69" s="47">
        <v>36</v>
      </c>
      <c r="G69" s="47" t="s">
        <v>23</v>
      </c>
      <c r="H69" s="47" t="s">
        <v>248</v>
      </c>
      <c r="J69" s="46"/>
    </row>
    <row r="70" spans="1:10" hidden="1">
      <c r="A70" s="47" t="s">
        <v>262</v>
      </c>
      <c r="B70" s="47" t="s">
        <v>244</v>
      </c>
      <c r="C70" s="47" t="s">
        <v>247</v>
      </c>
      <c r="D70" s="47" t="s">
        <v>198</v>
      </c>
      <c r="E70" s="47">
        <v>1</v>
      </c>
      <c r="F70" s="47">
        <v>58</v>
      </c>
      <c r="G70" s="47" t="s">
        <v>23</v>
      </c>
      <c r="H70" s="47" t="s">
        <v>249</v>
      </c>
      <c r="J70" s="46"/>
    </row>
    <row r="71" spans="1:10" hidden="1">
      <c r="A71" s="47" t="s">
        <v>262</v>
      </c>
      <c r="B71" s="47" t="s">
        <v>244</v>
      </c>
      <c r="C71" s="47" t="s">
        <v>247</v>
      </c>
      <c r="D71" s="47" t="s">
        <v>198</v>
      </c>
      <c r="E71" s="47">
        <v>1</v>
      </c>
      <c r="F71" s="47">
        <v>27</v>
      </c>
      <c r="G71" s="47" t="s">
        <v>22</v>
      </c>
      <c r="H71" s="47" t="s">
        <v>252</v>
      </c>
      <c r="J71" s="46"/>
    </row>
    <row r="72" spans="1:10" hidden="1">
      <c r="A72" s="47" t="s">
        <v>262</v>
      </c>
      <c r="B72" s="47" t="s">
        <v>244</v>
      </c>
      <c r="C72" s="47" t="s">
        <v>247</v>
      </c>
      <c r="D72" s="47" t="s">
        <v>198</v>
      </c>
      <c r="E72" s="47">
        <v>1</v>
      </c>
      <c r="F72" s="47">
        <v>57</v>
      </c>
      <c r="G72" s="47" t="s">
        <v>23</v>
      </c>
      <c r="H72" s="47" t="s">
        <v>252</v>
      </c>
      <c r="J72" s="46"/>
    </row>
    <row r="73" spans="1:10" hidden="1">
      <c r="A73" s="47" t="s">
        <v>262</v>
      </c>
      <c r="B73" s="47" t="s">
        <v>244</v>
      </c>
      <c r="C73" s="47" t="s">
        <v>247</v>
      </c>
      <c r="D73" s="47" t="s">
        <v>198</v>
      </c>
      <c r="E73" s="47">
        <v>1</v>
      </c>
      <c r="F73" s="47">
        <v>35</v>
      </c>
      <c r="G73" s="47" t="s">
        <v>23</v>
      </c>
      <c r="H73" s="47" t="s">
        <v>249</v>
      </c>
      <c r="J73" s="46"/>
    </row>
    <row r="74" spans="1:10" hidden="1">
      <c r="A74" s="47" t="s">
        <v>262</v>
      </c>
      <c r="B74" s="47" t="s">
        <v>244</v>
      </c>
      <c r="C74" s="47" t="s">
        <v>247</v>
      </c>
      <c r="D74" s="47" t="s">
        <v>198</v>
      </c>
      <c r="E74" s="47">
        <v>1</v>
      </c>
      <c r="F74" s="47">
        <v>36</v>
      </c>
      <c r="G74" s="47" t="s">
        <v>23</v>
      </c>
      <c r="H74" s="47" t="s">
        <v>249</v>
      </c>
      <c r="J74" s="46"/>
    </row>
    <row r="75" spans="1:10" hidden="1">
      <c r="A75" s="47" t="s">
        <v>262</v>
      </c>
      <c r="B75" s="47" t="s">
        <v>244</v>
      </c>
      <c r="C75" s="47" t="s">
        <v>247</v>
      </c>
      <c r="D75" s="47" t="s">
        <v>198</v>
      </c>
      <c r="E75" s="47">
        <v>1</v>
      </c>
      <c r="F75" s="47">
        <v>29</v>
      </c>
      <c r="G75" s="47" t="s">
        <v>23</v>
      </c>
      <c r="H75" s="47" t="s">
        <v>248</v>
      </c>
      <c r="J75" s="46"/>
    </row>
    <row r="76" spans="1:10" hidden="1">
      <c r="A76" s="47" t="s">
        <v>262</v>
      </c>
      <c r="B76" s="47" t="s">
        <v>244</v>
      </c>
      <c r="C76" s="47" t="s">
        <v>247</v>
      </c>
      <c r="D76" s="47" t="s">
        <v>198</v>
      </c>
      <c r="E76" s="47">
        <v>1</v>
      </c>
      <c r="F76" s="47">
        <v>41</v>
      </c>
      <c r="G76" s="47" t="s">
        <v>23</v>
      </c>
      <c r="H76" s="47" t="s">
        <v>251</v>
      </c>
      <c r="J76" s="46"/>
    </row>
    <row r="77" spans="1:10" hidden="1">
      <c r="A77" s="47" t="s">
        <v>262</v>
      </c>
      <c r="B77" s="47" t="s">
        <v>244</v>
      </c>
      <c r="C77" s="47" t="s">
        <v>247</v>
      </c>
      <c r="D77" s="47" t="s">
        <v>198</v>
      </c>
      <c r="E77" s="47">
        <v>1</v>
      </c>
      <c r="F77" s="47">
        <v>53</v>
      </c>
      <c r="G77" s="47" t="s">
        <v>23</v>
      </c>
      <c r="H77" s="47" t="s">
        <v>249</v>
      </c>
      <c r="J77" s="46"/>
    </row>
    <row r="78" spans="1:10" hidden="1">
      <c r="A78" s="47" t="s">
        <v>262</v>
      </c>
      <c r="B78" s="47" t="s">
        <v>244</v>
      </c>
      <c r="C78" s="47" t="s">
        <v>247</v>
      </c>
      <c r="D78" s="47" t="s">
        <v>198</v>
      </c>
      <c r="E78" s="47">
        <v>1</v>
      </c>
      <c r="F78" s="47">
        <v>35</v>
      </c>
      <c r="G78" s="47" t="s">
        <v>23</v>
      </c>
      <c r="H78" s="47" t="s">
        <v>248</v>
      </c>
      <c r="J78" s="46"/>
    </row>
    <row r="79" spans="1:10" hidden="1">
      <c r="A79" s="47" t="s">
        <v>262</v>
      </c>
      <c r="B79" s="47" t="s">
        <v>244</v>
      </c>
      <c r="C79" s="47" t="s">
        <v>247</v>
      </c>
      <c r="D79" s="47" t="s">
        <v>198</v>
      </c>
      <c r="E79" s="47">
        <v>0.6</v>
      </c>
      <c r="F79" s="47">
        <v>38</v>
      </c>
      <c r="G79" s="47" t="s">
        <v>22</v>
      </c>
      <c r="H79" s="47" t="s">
        <v>259</v>
      </c>
      <c r="J79" s="46"/>
    </row>
    <row r="80" spans="1:10" hidden="1">
      <c r="A80" s="47" t="s">
        <v>262</v>
      </c>
      <c r="B80" s="47" t="s">
        <v>244</v>
      </c>
      <c r="C80" s="47" t="s">
        <v>247</v>
      </c>
      <c r="D80" s="47" t="s">
        <v>198</v>
      </c>
      <c r="E80" s="47">
        <v>1</v>
      </c>
      <c r="F80" s="47">
        <v>26</v>
      </c>
      <c r="G80" s="47" t="s">
        <v>22</v>
      </c>
      <c r="H80" s="47" t="s">
        <v>259</v>
      </c>
      <c r="J80" s="46"/>
    </row>
    <row r="81" spans="1:10" hidden="1">
      <c r="A81" s="47" t="s">
        <v>262</v>
      </c>
      <c r="B81" s="47" t="s">
        <v>244</v>
      </c>
      <c r="C81" s="47" t="s">
        <v>247</v>
      </c>
      <c r="D81" s="47" t="s">
        <v>198</v>
      </c>
      <c r="E81" s="47">
        <v>1</v>
      </c>
      <c r="F81" s="47">
        <v>64</v>
      </c>
      <c r="G81" s="47" t="s">
        <v>23</v>
      </c>
      <c r="H81" s="47" t="s">
        <v>251</v>
      </c>
      <c r="J81" s="46"/>
    </row>
    <row r="82" spans="1:10" hidden="1">
      <c r="A82" s="47" t="s">
        <v>262</v>
      </c>
      <c r="B82" s="47" t="s">
        <v>244</v>
      </c>
      <c r="C82" s="47" t="s">
        <v>247</v>
      </c>
      <c r="D82" s="47" t="s">
        <v>198</v>
      </c>
      <c r="E82" s="47">
        <v>1</v>
      </c>
      <c r="F82" s="47">
        <v>25</v>
      </c>
      <c r="G82" s="47" t="s">
        <v>23</v>
      </c>
      <c r="H82" s="47" t="s">
        <v>259</v>
      </c>
      <c r="J82" s="46"/>
    </row>
    <row r="83" spans="1:10" hidden="1">
      <c r="A83" s="47" t="s">
        <v>262</v>
      </c>
      <c r="B83" s="47" t="s">
        <v>244</v>
      </c>
      <c r="C83" s="47" t="s">
        <v>247</v>
      </c>
      <c r="D83" s="47" t="s">
        <v>198</v>
      </c>
      <c r="E83" s="47">
        <v>1</v>
      </c>
      <c r="F83" s="47">
        <v>46</v>
      </c>
      <c r="G83" s="47" t="s">
        <v>23</v>
      </c>
      <c r="H83" s="47" t="s">
        <v>252</v>
      </c>
      <c r="J83" s="46"/>
    </row>
    <row r="84" spans="1:10" hidden="1">
      <c r="A84" s="47" t="s">
        <v>262</v>
      </c>
      <c r="B84" s="47" t="s">
        <v>244</v>
      </c>
      <c r="C84" s="47" t="s">
        <v>247</v>
      </c>
      <c r="D84" s="47" t="s">
        <v>198</v>
      </c>
      <c r="E84" s="47">
        <v>1</v>
      </c>
      <c r="F84" s="47">
        <v>59</v>
      </c>
      <c r="G84" s="47" t="s">
        <v>22</v>
      </c>
      <c r="H84" s="47" t="s">
        <v>248</v>
      </c>
      <c r="J84" s="46"/>
    </row>
    <row r="85" spans="1:10" hidden="1">
      <c r="A85" s="47" t="s">
        <v>262</v>
      </c>
      <c r="B85" s="47" t="s">
        <v>244</v>
      </c>
      <c r="C85" s="47" t="s">
        <v>247</v>
      </c>
      <c r="D85" s="47" t="s">
        <v>198</v>
      </c>
      <c r="E85" s="47">
        <v>1</v>
      </c>
      <c r="F85" s="47">
        <v>35</v>
      </c>
      <c r="G85" s="47" t="s">
        <v>23</v>
      </c>
      <c r="H85" s="47" t="s">
        <v>249</v>
      </c>
      <c r="J85" s="46"/>
    </row>
    <row r="86" spans="1:10" hidden="1">
      <c r="A86" s="47" t="s">
        <v>262</v>
      </c>
      <c r="B86" s="47" t="s">
        <v>244</v>
      </c>
      <c r="C86" s="47" t="s">
        <v>247</v>
      </c>
      <c r="D86" s="47" t="s">
        <v>198</v>
      </c>
      <c r="E86" s="47">
        <v>1</v>
      </c>
      <c r="F86" s="47">
        <v>28</v>
      </c>
      <c r="G86" s="47" t="s">
        <v>23</v>
      </c>
      <c r="H86" s="47" t="s">
        <v>249</v>
      </c>
      <c r="J86" s="46"/>
    </row>
    <row r="87" spans="1:10" hidden="1">
      <c r="A87" s="47" t="s">
        <v>262</v>
      </c>
      <c r="B87" s="47" t="s">
        <v>244</v>
      </c>
      <c r="C87" s="47" t="s">
        <v>247</v>
      </c>
      <c r="D87" s="47" t="s">
        <v>198</v>
      </c>
      <c r="E87" s="47">
        <v>1</v>
      </c>
      <c r="F87" s="47">
        <v>38</v>
      </c>
      <c r="G87" s="47" t="s">
        <v>23</v>
      </c>
      <c r="H87" s="47" t="s">
        <v>249</v>
      </c>
      <c r="J87" s="46"/>
    </row>
    <row r="88" spans="1:10" hidden="1">
      <c r="A88" s="47" t="s">
        <v>262</v>
      </c>
      <c r="B88" s="47" t="s">
        <v>244</v>
      </c>
      <c r="C88" s="47" t="s">
        <v>247</v>
      </c>
      <c r="D88" s="47" t="s">
        <v>198</v>
      </c>
      <c r="E88" s="47">
        <v>1</v>
      </c>
      <c r="F88" s="47">
        <v>53</v>
      </c>
      <c r="G88" s="47" t="s">
        <v>23</v>
      </c>
      <c r="H88" s="47" t="s">
        <v>248</v>
      </c>
      <c r="J88" s="46"/>
    </row>
    <row r="89" spans="1:10" hidden="1">
      <c r="A89" s="47" t="s">
        <v>262</v>
      </c>
      <c r="B89" s="47" t="s">
        <v>244</v>
      </c>
      <c r="C89" s="47" t="s">
        <v>247</v>
      </c>
      <c r="D89" s="47" t="s">
        <v>198</v>
      </c>
      <c r="E89" s="47">
        <v>1</v>
      </c>
      <c r="F89" s="47">
        <v>57</v>
      </c>
      <c r="G89" s="47" t="s">
        <v>23</v>
      </c>
      <c r="H89" s="47" t="s">
        <v>248</v>
      </c>
      <c r="J89" s="46"/>
    </row>
    <row r="90" spans="1:10" hidden="1">
      <c r="A90" s="47" t="s">
        <v>262</v>
      </c>
      <c r="B90" s="47" t="s">
        <v>244</v>
      </c>
      <c r="C90" s="47" t="s">
        <v>247</v>
      </c>
      <c r="D90" s="47" t="s">
        <v>198</v>
      </c>
      <c r="E90" s="47">
        <v>1</v>
      </c>
      <c r="F90" s="47">
        <v>41</v>
      </c>
      <c r="G90" s="47" t="s">
        <v>23</v>
      </c>
      <c r="H90" s="47" t="s">
        <v>248</v>
      </c>
      <c r="J90" s="46"/>
    </row>
    <row r="91" spans="1:10" hidden="1">
      <c r="A91" s="47" t="s">
        <v>262</v>
      </c>
      <c r="B91" s="47" t="s">
        <v>244</v>
      </c>
      <c r="C91" s="47" t="s">
        <v>247</v>
      </c>
      <c r="D91" s="47" t="s">
        <v>198</v>
      </c>
      <c r="E91" s="47">
        <v>1</v>
      </c>
      <c r="F91" s="47">
        <v>58</v>
      </c>
      <c r="G91" s="47" t="s">
        <v>23</v>
      </c>
      <c r="H91" s="47" t="s">
        <v>251</v>
      </c>
      <c r="J91" s="46"/>
    </row>
    <row r="92" spans="1:10" hidden="1">
      <c r="A92" s="47" t="s">
        <v>262</v>
      </c>
      <c r="B92" s="47" t="s">
        <v>244</v>
      </c>
      <c r="C92" s="47" t="s">
        <v>247</v>
      </c>
      <c r="D92" s="47" t="s">
        <v>198</v>
      </c>
      <c r="E92" s="47">
        <v>1</v>
      </c>
      <c r="F92" s="47">
        <v>62</v>
      </c>
      <c r="G92" s="47" t="s">
        <v>23</v>
      </c>
      <c r="H92" s="47" t="s">
        <v>248</v>
      </c>
      <c r="J92" s="46"/>
    </row>
    <row r="93" spans="1:10" hidden="1">
      <c r="A93" s="47" t="s">
        <v>262</v>
      </c>
      <c r="B93" s="47" t="s">
        <v>244</v>
      </c>
      <c r="C93" s="47" t="s">
        <v>247</v>
      </c>
      <c r="D93" s="47" t="s">
        <v>198</v>
      </c>
      <c r="E93" s="47">
        <v>0.2</v>
      </c>
      <c r="F93" s="47">
        <v>50</v>
      </c>
      <c r="G93" s="47" t="s">
        <v>23</v>
      </c>
      <c r="H93" s="47" t="s">
        <v>248</v>
      </c>
      <c r="J93" s="46"/>
    </row>
    <row r="94" spans="1:10" hidden="1">
      <c r="A94" s="47" t="s">
        <v>262</v>
      </c>
      <c r="B94" s="47" t="s">
        <v>244</v>
      </c>
      <c r="C94" s="47" t="s">
        <v>247</v>
      </c>
      <c r="D94" s="47" t="s">
        <v>198</v>
      </c>
      <c r="E94" s="47">
        <v>1</v>
      </c>
      <c r="F94" s="47">
        <v>43</v>
      </c>
      <c r="G94" s="47" t="s">
        <v>23</v>
      </c>
      <c r="H94" s="47" t="s">
        <v>249</v>
      </c>
      <c r="J94" s="46"/>
    </row>
    <row r="95" spans="1:10" hidden="1">
      <c r="A95" s="47" t="s">
        <v>262</v>
      </c>
      <c r="B95" s="47" t="s">
        <v>244</v>
      </c>
      <c r="C95" s="47" t="s">
        <v>247</v>
      </c>
      <c r="D95" s="47" t="s">
        <v>198</v>
      </c>
      <c r="E95" s="47">
        <v>0.5</v>
      </c>
      <c r="F95" s="47">
        <v>46</v>
      </c>
      <c r="G95" s="47" t="s">
        <v>23</v>
      </c>
      <c r="H95" s="47" t="s">
        <v>248</v>
      </c>
      <c r="J95" s="46"/>
    </row>
    <row r="96" spans="1:10" hidden="1">
      <c r="A96" s="47" t="s">
        <v>262</v>
      </c>
      <c r="B96" s="47" t="s">
        <v>244</v>
      </c>
      <c r="C96" s="47" t="s">
        <v>247</v>
      </c>
      <c r="D96" s="47" t="s">
        <v>198</v>
      </c>
      <c r="E96" s="47">
        <v>1</v>
      </c>
      <c r="F96" s="47">
        <v>49</v>
      </c>
      <c r="G96" s="47" t="s">
        <v>23</v>
      </c>
      <c r="H96" s="47" t="s">
        <v>251</v>
      </c>
      <c r="J96" s="46"/>
    </row>
    <row r="97" spans="1:10" hidden="1">
      <c r="A97" s="47" t="s">
        <v>262</v>
      </c>
      <c r="B97" s="47" t="s">
        <v>244</v>
      </c>
      <c r="C97" s="47" t="s">
        <v>247</v>
      </c>
      <c r="D97" s="47" t="s">
        <v>198</v>
      </c>
      <c r="E97" s="47">
        <v>1</v>
      </c>
      <c r="F97" s="47">
        <v>35</v>
      </c>
      <c r="G97" s="47" t="s">
        <v>23</v>
      </c>
      <c r="H97" s="47" t="s">
        <v>248</v>
      </c>
      <c r="J97" s="46"/>
    </row>
    <row r="98" spans="1:10" hidden="1">
      <c r="A98" s="47" t="s">
        <v>262</v>
      </c>
      <c r="B98" s="47" t="s">
        <v>244</v>
      </c>
      <c r="C98" s="47" t="s">
        <v>247</v>
      </c>
      <c r="D98" s="47" t="s">
        <v>198</v>
      </c>
      <c r="E98" s="47">
        <v>1</v>
      </c>
      <c r="F98" s="47">
        <v>39</v>
      </c>
      <c r="G98" s="47" t="s">
        <v>23</v>
      </c>
      <c r="H98" s="47" t="s">
        <v>248</v>
      </c>
      <c r="J98" s="46"/>
    </row>
    <row r="99" spans="1:10" hidden="1">
      <c r="A99" s="47" t="s">
        <v>262</v>
      </c>
      <c r="B99" s="47" t="s">
        <v>244</v>
      </c>
      <c r="C99" s="47" t="s">
        <v>247</v>
      </c>
      <c r="D99" s="47" t="s">
        <v>198</v>
      </c>
      <c r="E99" s="47">
        <v>1</v>
      </c>
      <c r="F99" s="47">
        <v>40</v>
      </c>
      <c r="G99" s="47" t="s">
        <v>23</v>
      </c>
      <c r="H99" s="47" t="s">
        <v>248</v>
      </c>
      <c r="J99" s="46"/>
    </row>
    <row r="100" spans="1:10" hidden="1">
      <c r="A100" s="47" t="s">
        <v>262</v>
      </c>
      <c r="B100" s="47" t="s">
        <v>244</v>
      </c>
      <c r="C100" s="47" t="s">
        <v>247</v>
      </c>
      <c r="D100" s="47" t="s">
        <v>198</v>
      </c>
      <c r="E100" s="47">
        <v>0.6</v>
      </c>
      <c r="F100" s="47">
        <v>70</v>
      </c>
      <c r="G100" s="47" t="s">
        <v>22</v>
      </c>
      <c r="H100" s="47" t="s">
        <v>248</v>
      </c>
      <c r="J100" s="46"/>
    </row>
    <row r="101" spans="1:10" hidden="1">
      <c r="A101" s="47" t="s">
        <v>262</v>
      </c>
      <c r="B101" s="47" t="s">
        <v>244</v>
      </c>
      <c r="C101" s="47" t="s">
        <v>247</v>
      </c>
      <c r="D101" s="47" t="s">
        <v>198</v>
      </c>
      <c r="E101" s="47">
        <v>1</v>
      </c>
      <c r="F101" s="47">
        <v>41</v>
      </c>
      <c r="G101" s="47" t="s">
        <v>23</v>
      </c>
      <c r="H101" s="47" t="s">
        <v>251</v>
      </c>
      <c r="J101" s="46"/>
    </row>
    <row r="102" spans="1:10" hidden="1">
      <c r="A102" s="47" t="s">
        <v>262</v>
      </c>
      <c r="B102" s="47" t="s">
        <v>244</v>
      </c>
      <c r="C102" s="47" t="s">
        <v>247</v>
      </c>
      <c r="D102" s="47" t="s">
        <v>198</v>
      </c>
      <c r="E102" s="47">
        <v>1</v>
      </c>
      <c r="F102" s="47">
        <v>48</v>
      </c>
      <c r="G102" s="47" t="s">
        <v>23</v>
      </c>
      <c r="H102" s="47" t="s">
        <v>248</v>
      </c>
      <c r="J102" s="46"/>
    </row>
    <row r="103" spans="1:10" hidden="1">
      <c r="A103" s="47" t="s">
        <v>262</v>
      </c>
      <c r="B103" s="47" t="s">
        <v>244</v>
      </c>
      <c r="C103" s="47" t="s">
        <v>247</v>
      </c>
      <c r="D103" s="47" t="s">
        <v>198</v>
      </c>
      <c r="E103" s="47">
        <v>1</v>
      </c>
      <c r="F103" s="47">
        <v>47</v>
      </c>
      <c r="G103" s="47" t="s">
        <v>23</v>
      </c>
      <c r="H103" s="47" t="s">
        <v>248</v>
      </c>
      <c r="J103" s="46"/>
    </row>
    <row r="104" spans="1:10" hidden="1">
      <c r="A104" s="47" t="s">
        <v>262</v>
      </c>
      <c r="B104" s="47" t="s">
        <v>244</v>
      </c>
      <c r="C104" s="47" t="s">
        <v>247</v>
      </c>
      <c r="D104" s="47" t="s">
        <v>198</v>
      </c>
      <c r="E104" s="47">
        <v>0.5</v>
      </c>
      <c r="F104" s="47">
        <v>31</v>
      </c>
      <c r="G104" s="47" t="s">
        <v>22</v>
      </c>
      <c r="H104" s="47" t="s">
        <v>248</v>
      </c>
      <c r="J104" s="46"/>
    </row>
  </sheetData>
  <autoFilter ref="A1:I104">
    <filterColumn colId="2">
      <filters>
        <filter val="Abilinnapead ja abivallavanemad"/>
        <filter val="Ametnikud"/>
        <filter val="Linnapead ja vallavanemad"/>
      </filters>
    </filterColumn>
  </autoFilter>
  <sortState ref="A2:H104">
    <sortCondition ref="C2:C104"/>
  </sortState>
  <dataValidations count="2">
    <dataValidation type="decimal" allowBlank="1" showInputMessage="1" showErrorMessage="1" sqref="E2:E100">
      <formula1>0.01</formula1>
      <formula2>1</formula2>
    </dataValidation>
    <dataValidation type="whole" allowBlank="1" showInputMessage="1" showErrorMessage="1" sqref="F2:F100">
      <formula1>15</formula1>
      <formula2>90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Klassifikaatorid!$A$15:$A$19</xm:f>
          </x14:formula1>
          <xm:sqref>C2:C500</xm:sqref>
        </x14:dataValidation>
        <x14:dataValidation type="list" allowBlank="1" showInputMessage="1">
          <x14:formula1>
            <xm:f>Klassifikaatorid!$A$31:$A$32</xm:f>
          </x14:formula1>
          <xm:sqref>G2:G500</xm:sqref>
        </x14:dataValidation>
        <x14:dataValidation type="list" allowBlank="1" showInputMessage="1">
          <x14:formula1>
            <xm:f>Klassifikaatorid!$A$5:$A$12</xm:f>
          </x14:formula1>
          <xm:sqref>H105:H500</xm:sqref>
        </x14:dataValidation>
        <x14:dataValidation type="list" allowBlank="1" showInputMessage="1">
          <x14:formula1>
            <xm:f>Klassifikaatorid!$A$22:$A$23</xm:f>
          </x14:formula1>
          <xm:sqref>D2:D500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pane ySplit="1" topLeftCell="A2" activePane="bottomLeft" state="frozen"/>
      <selection pane="bottomLeft" activeCell="L15" sqref="L15"/>
    </sheetView>
  </sheetViews>
  <sheetFormatPr defaultRowHeight="15"/>
  <cols>
    <col min="1" max="1" width="16.42578125" style="15" customWidth="1"/>
    <col min="2" max="2" width="20.140625" style="15" customWidth="1"/>
    <col min="3" max="3" width="26.5703125" style="15" bestFit="1" customWidth="1"/>
    <col min="4" max="4" width="16.5703125" style="15" bestFit="1" customWidth="1"/>
    <col min="5" max="5" width="8.5703125" style="15"/>
    <col min="6" max="6" width="10.85546875" style="15" customWidth="1"/>
  </cols>
  <sheetData>
    <row r="1" spans="1:7" ht="93.6" customHeight="1">
      <c r="A1" s="17" t="s">
        <v>28</v>
      </c>
      <c r="B1" s="17" t="s">
        <v>122</v>
      </c>
      <c r="C1" s="17" t="s">
        <v>121</v>
      </c>
      <c r="D1" s="17" t="s">
        <v>123</v>
      </c>
      <c r="E1" s="17" t="s">
        <v>126</v>
      </c>
      <c r="F1" s="17" t="s">
        <v>17</v>
      </c>
    </row>
    <row r="2" spans="1:7" s="53" customFormat="1">
      <c r="A2" s="49" t="str">
        <f>IF(Kontaktandmed!$B$4=0,"",Kontaktandmed!$B$4)</f>
        <v>Saue vald</v>
      </c>
      <c r="B2" s="50" t="s">
        <v>244</v>
      </c>
      <c r="C2" s="50" t="s">
        <v>247</v>
      </c>
      <c r="D2" s="50" t="s">
        <v>198</v>
      </c>
      <c r="E2" s="51" t="s">
        <v>260</v>
      </c>
      <c r="F2" s="52" t="s">
        <v>19</v>
      </c>
      <c r="G2" s="52"/>
    </row>
    <row r="3" spans="1:7" s="53" customFormat="1">
      <c r="A3" s="49" t="str">
        <f>IF(Kontaktandmed!$B$4=0,"",Kontaktandmed!$B$4)</f>
        <v>Saue vald</v>
      </c>
      <c r="B3" s="50" t="s">
        <v>244</v>
      </c>
      <c r="C3" s="50" t="s">
        <v>247</v>
      </c>
      <c r="D3" s="50" t="s">
        <v>198</v>
      </c>
      <c r="E3" s="51" t="s">
        <v>254</v>
      </c>
      <c r="F3" s="52" t="s">
        <v>19</v>
      </c>
      <c r="G3" s="52"/>
    </row>
    <row r="4" spans="1:7" s="53" customFormat="1">
      <c r="A4" s="49" t="str">
        <f>IF(Kontaktandmed!$B$4=0,"",Kontaktandmed!$B$4)</f>
        <v>Saue vald</v>
      </c>
      <c r="B4" s="50" t="s">
        <v>244</v>
      </c>
      <c r="C4" s="50" t="s">
        <v>247</v>
      </c>
      <c r="D4" s="50" t="s">
        <v>198</v>
      </c>
      <c r="E4" s="51" t="s">
        <v>255</v>
      </c>
      <c r="F4" s="52" t="s">
        <v>18</v>
      </c>
      <c r="G4" s="52"/>
    </row>
    <row r="5" spans="1:7" s="53" customFormat="1">
      <c r="A5" s="49" t="str">
        <f>IF(Kontaktandmed!$B$4=0,"",Kontaktandmed!$B$4)</f>
        <v>Saue vald</v>
      </c>
      <c r="B5" s="50" t="s">
        <v>244</v>
      </c>
      <c r="C5" s="50" t="s">
        <v>247</v>
      </c>
      <c r="D5" s="50" t="s">
        <v>198</v>
      </c>
      <c r="E5" s="51" t="s">
        <v>256</v>
      </c>
      <c r="F5" s="52" t="s">
        <v>20</v>
      </c>
      <c r="G5" s="52"/>
    </row>
    <row r="6" spans="1:7" s="53" customFormat="1">
      <c r="A6" s="49" t="str">
        <f>IF(Kontaktandmed!$B$4=0,"",Kontaktandmed!$B$4)</f>
        <v>Saue vald</v>
      </c>
      <c r="B6" s="50" t="s">
        <v>244</v>
      </c>
      <c r="C6" s="50" t="s">
        <v>250</v>
      </c>
      <c r="D6" s="50" t="s">
        <v>198</v>
      </c>
      <c r="E6" s="51" t="s">
        <v>255</v>
      </c>
      <c r="F6" s="52" t="s">
        <v>18</v>
      </c>
      <c r="G6" s="52"/>
    </row>
    <row r="7" spans="1:7" s="53" customFormat="1">
      <c r="A7" s="49" t="str">
        <f>IF(Kontaktandmed!$B$4=0,"",Kontaktandmed!$B$4)</f>
        <v>Saue vald</v>
      </c>
      <c r="B7" s="50" t="s">
        <v>244</v>
      </c>
      <c r="C7" s="50" t="s">
        <v>250</v>
      </c>
      <c r="D7" s="50" t="s">
        <v>198</v>
      </c>
      <c r="E7" s="51" t="s">
        <v>255</v>
      </c>
      <c r="F7" s="52" t="s">
        <v>18</v>
      </c>
      <c r="G7" s="52"/>
    </row>
    <row r="8" spans="1:7" s="53" customFormat="1">
      <c r="A8" s="49" t="str">
        <f>IF(Kontaktandmed!$B$4=0,"",Kontaktandmed!$B$4)</f>
        <v>Saue vald</v>
      </c>
      <c r="B8" s="50" t="s">
        <v>244</v>
      </c>
      <c r="C8" s="50" t="s">
        <v>247</v>
      </c>
      <c r="D8" s="50" t="s">
        <v>198</v>
      </c>
      <c r="E8" s="51" t="s">
        <v>258</v>
      </c>
      <c r="F8" s="52" t="s">
        <v>20</v>
      </c>
      <c r="G8" s="52"/>
    </row>
    <row r="9" spans="1:7" s="53" customFormat="1">
      <c r="A9" s="49" t="str">
        <f>IF(Kontaktandmed!$B$4=0,"",Kontaktandmed!$B$4)</f>
        <v>Saue vald</v>
      </c>
      <c r="B9" s="50" t="s">
        <v>244</v>
      </c>
      <c r="C9" s="50" t="s">
        <v>250</v>
      </c>
      <c r="D9" s="50" t="s">
        <v>198</v>
      </c>
      <c r="E9" s="51" t="s">
        <v>255</v>
      </c>
      <c r="F9" s="52" t="s">
        <v>20</v>
      </c>
      <c r="G9" s="52"/>
    </row>
  </sheetData>
  <dataValidations count="1">
    <dataValidation type="whole" allowBlank="1" showInputMessage="1" showErrorMessage="1" prompt="Staaž täisaastates" sqref="E2:E100">
      <formula1>0</formula1>
      <formula2>60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Klassifikaatorid!$A$15:$A$19</xm:f>
          </x14:formula1>
          <xm:sqref>C2:C100</xm:sqref>
        </x14:dataValidation>
        <x14:dataValidation type="list" allowBlank="1" showInputMessage="1">
          <x14:formula1>
            <xm:f>Klassifikaatorid!$A$26:$A$28</xm:f>
          </x14:formula1>
          <xm:sqref>F2:F100</xm:sqref>
        </x14:dataValidation>
        <x14:dataValidation type="list" allowBlank="1" showInputMessage="1">
          <x14:formula1>
            <xm:f>Klassifikaatorid!$A$22:$A$23</xm:f>
          </x14:formula1>
          <xm:sqref>D2:D100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pane ySplit="1" topLeftCell="A2" activePane="bottomLeft" state="frozen"/>
      <selection pane="bottomLeft" activeCell="I12" sqref="I12:I21"/>
    </sheetView>
  </sheetViews>
  <sheetFormatPr defaultRowHeight="15"/>
  <cols>
    <col min="1" max="1" width="26.5703125" style="15" customWidth="1"/>
    <col min="2" max="2" width="16.42578125" style="15" customWidth="1"/>
    <col min="3" max="4" width="22.5703125" style="15" customWidth="1"/>
    <col min="9" max="9" width="13.42578125" customWidth="1"/>
  </cols>
  <sheetData>
    <row r="1" spans="1:9" ht="99.75" customHeight="1">
      <c r="A1" s="17" t="s">
        <v>28</v>
      </c>
      <c r="B1" s="17" t="s">
        <v>122</v>
      </c>
      <c r="C1" s="17" t="s">
        <v>121</v>
      </c>
      <c r="D1" s="17" t="s">
        <v>123</v>
      </c>
    </row>
    <row r="2" spans="1:9">
      <c r="A2" s="15" t="s">
        <v>262</v>
      </c>
      <c r="B2" s="15" t="s">
        <v>244</v>
      </c>
      <c r="C2" s="15" t="s">
        <v>247</v>
      </c>
      <c r="D2" s="15" t="s">
        <v>198</v>
      </c>
    </row>
    <row r="3" spans="1:9">
      <c r="A3" s="15" t="s">
        <v>262</v>
      </c>
      <c r="B3" s="15" t="s">
        <v>244</v>
      </c>
      <c r="C3" s="15" t="s">
        <v>250</v>
      </c>
      <c r="D3" s="15" t="s">
        <v>198</v>
      </c>
    </row>
    <row r="4" spans="1:9">
      <c r="A4" s="15" t="s">
        <v>262</v>
      </c>
      <c r="B4" s="15" t="s">
        <v>244</v>
      </c>
      <c r="C4" s="15" t="s">
        <v>247</v>
      </c>
      <c r="D4" s="15" t="s">
        <v>198</v>
      </c>
    </row>
    <row r="5" spans="1:9">
      <c r="A5" s="15" t="s">
        <v>262</v>
      </c>
      <c r="B5" s="15" t="s">
        <v>244</v>
      </c>
      <c r="C5" s="15" t="s">
        <v>247</v>
      </c>
      <c r="D5" s="15" t="s">
        <v>198</v>
      </c>
    </row>
    <row r="6" spans="1:9">
      <c r="A6" s="15" t="s">
        <v>262</v>
      </c>
      <c r="B6" s="15" t="s">
        <v>244</v>
      </c>
      <c r="C6" s="15" t="s">
        <v>247</v>
      </c>
      <c r="D6" s="15" t="s">
        <v>198</v>
      </c>
    </row>
    <row r="7" spans="1:9">
      <c r="A7" s="15" t="s">
        <v>262</v>
      </c>
      <c r="B7" s="15" t="s">
        <v>244</v>
      </c>
      <c r="C7" s="15" t="s">
        <v>250</v>
      </c>
      <c r="D7" s="15" t="s">
        <v>198</v>
      </c>
    </row>
    <row r="8" spans="1:9">
      <c r="A8" s="15" t="s">
        <v>262</v>
      </c>
      <c r="B8" s="15" t="s">
        <v>244</v>
      </c>
      <c r="C8" s="15" t="s">
        <v>250</v>
      </c>
      <c r="D8" s="15" t="s">
        <v>198</v>
      </c>
    </row>
    <row r="9" spans="1:9">
      <c r="A9" s="15" t="s">
        <v>262</v>
      </c>
      <c r="B9" s="15" t="s">
        <v>244</v>
      </c>
      <c r="C9" s="15" t="s">
        <v>247</v>
      </c>
      <c r="D9" s="15" t="s">
        <v>198</v>
      </c>
    </row>
    <row r="10" spans="1:9">
      <c r="A10" s="15" t="s">
        <v>262</v>
      </c>
      <c r="B10" s="15" t="s">
        <v>244</v>
      </c>
      <c r="C10" s="15" t="s">
        <v>247</v>
      </c>
      <c r="D10" s="15" t="s">
        <v>198</v>
      </c>
      <c r="I10" s="15"/>
    </row>
    <row r="11" spans="1:9">
      <c r="A11" s="15" t="s">
        <v>262</v>
      </c>
      <c r="B11" s="15" t="s">
        <v>244</v>
      </c>
      <c r="C11" s="15" t="s">
        <v>247</v>
      </c>
      <c r="D11" s="15" t="s">
        <v>198</v>
      </c>
      <c r="I11" s="15"/>
    </row>
    <row r="12" spans="1:9">
      <c r="A12" s="15" t="s">
        <v>262</v>
      </c>
      <c r="B12" s="15" t="s">
        <v>244</v>
      </c>
      <c r="C12" s="15" t="s">
        <v>250</v>
      </c>
      <c r="D12" s="15" t="s">
        <v>198</v>
      </c>
      <c r="I12" s="15"/>
    </row>
    <row r="13" spans="1:9">
      <c r="A13" s="15" t="s">
        <v>262</v>
      </c>
      <c r="B13" s="15" t="s">
        <v>244</v>
      </c>
      <c r="C13" s="15" t="s">
        <v>247</v>
      </c>
      <c r="D13" s="15" t="s">
        <v>198</v>
      </c>
      <c r="I13" s="15"/>
    </row>
    <row r="14" spans="1:9">
      <c r="I14" s="15"/>
    </row>
    <row r="15" spans="1:9">
      <c r="I15" s="15"/>
    </row>
    <row r="16" spans="1:9">
      <c r="I16" s="15"/>
    </row>
    <row r="17" spans="9:9">
      <c r="I17" s="15"/>
    </row>
    <row r="18" spans="9:9">
      <c r="I18" s="15"/>
    </row>
    <row r="19" spans="9:9">
      <c r="I19" s="15"/>
    </row>
    <row r="20" spans="9:9">
      <c r="I20" s="15"/>
    </row>
    <row r="21" spans="9:9">
      <c r="I21" s="15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Klassifikaatorid!$A$15:$A$19</xm:f>
          </x14:formula1>
          <xm:sqref>C2:C100 I10:I21</xm:sqref>
        </x14:dataValidation>
        <x14:dataValidation type="list" allowBlank="1" showInputMessage="1">
          <x14:formula1>
            <xm:f>Klassifikaatorid!$A$22:$A$23</xm:f>
          </x14:formula1>
          <xm:sqref>D2:D100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5"/>
  <sheetViews>
    <sheetView workbookViewId="0">
      <selection activeCell="B6" sqref="B6"/>
    </sheetView>
  </sheetViews>
  <sheetFormatPr defaultRowHeight="15"/>
  <cols>
    <col min="1" max="1" width="43.5703125" style="15" customWidth="1"/>
    <col min="2" max="2" width="35.42578125" style="15" bestFit="1" customWidth="1"/>
    <col min="3" max="3" width="17.42578125" bestFit="1" customWidth="1"/>
    <col min="4" max="4" width="10.42578125" bestFit="1" customWidth="1"/>
  </cols>
  <sheetData>
    <row r="1" spans="1:2" ht="38.1" customHeight="1">
      <c r="A1" s="22"/>
    </row>
    <row r="2" spans="1:2" ht="16.5" customHeight="1">
      <c r="A2" s="21" t="s">
        <v>206</v>
      </c>
      <c r="B2" s="25" t="str">
        <f>IF(Kontaktandmed!$B$4=0,"",Kontaktandmed!$B$4)</f>
        <v>Saue vald</v>
      </c>
    </row>
    <row r="3" spans="1:2">
      <c r="A3" s="26" t="s">
        <v>169</v>
      </c>
      <c r="B3" s="23">
        <v>3948624</v>
      </c>
    </row>
    <row r="4" spans="1:2" ht="39">
      <c r="A4" s="26" t="s">
        <v>170</v>
      </c>
      <c r="B4" s="23">
        <v>90823</v>
      </c>
    </row>
    <row r="5" spans="1:2">
      <c r="A5" s="26" t="s">
        <v>128</v>
      </c>
      <c r="B5" s="23">
        <v>105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7"/>
  <sheetViews>
    <sheetView workbookViewId="0">
      <selection activeCell="E19" sqref="E19"/>
    </sheetView>
  </sheetViews>
  <sheetFormatPr defaultRowHeight="15"/>
  <cols>
    <col min="1" max="1" width="43.5703125" style="15" customWidth="1"/>
    <col min="2" max="2" width="39.5703125" style="15" customWidth="1"/>
    <col min="3" max="3" width="17.42578125" bestFit="1" customWidth="1"/>
    <col min="4" max="4" width="10.42578125" bestFit="1" customWidth="1"/>
  </cols>
  <sheetData>
    <row r="1" spans="1:3" ht="38.1" customHeight="1">
      <c r="A1" s="22"/>
    </row>
    <row r="2" spans="1:3" ht="26.25">
      <c r="A2" s="16" t="s">
        <v>28</v>
      </c>
      <c r="B2" s="17" t="s">
        <v>129</v>
      </c>
      <c r="C2" s="17" t="s">
        <v>130</v>
      </c>
    </row>
    <row r="3" spans="1:3">
      <c r="A3" s="19" t="str">
        <f>IF(Kontaktandmed!$B$4=0,"",Kontaktandmed!$B$4)</f>
        <v>Saue vald</v>
      </c>
      <c r="B3" s="23" t="s">
        <v>131</v>
      </c>
      <c r="C3" s="23">
        <v>48</v>
      </c>
    </row>
    <row r="4" spans="1:3">
      <c r="A4" s="19" t="str">
        <f>IF(Kontaktandmed!$B$4=0,"",Kontaktandmed!$B$4)</f>
        <v>Saue vald</v>
      </c>
      <c r="B4" s="23" t="s">
        <v>132</v>
      </c>
      <c r="C4" s="23">
        <v>3008</v>
      </c>
    </row>
    <row r="5" spans="1:3">
      <c r="A5" s="19" t="str">
        <f>IF(Kontaktandmed!$B$4=0,"",Kontaktandmed!$B$4)</f>
        <v>Saue vald</v>
      </c>
      <c r="B5" s="23" t="s">
        <v>133</v>
      </c>
      <c r="C5" s="23">
        <v>8</v>
      </c>
    </row>
    <row r="6" spans="1:3">
      <c r="A6" s="19" t="str">
        <f>IF(Kontaktandmed!$B$4=0,"",Kontaktandmed!$B$4)</f>
        <v>Saue vald</v>
      </c>
      <c r="B6" s="23" t="s">
        <v>134</v>
      </c>
      <c r="C6" s="23"/>
    </row>
    <row r="7" spans="1:3">
      <c r="A7" s="19" t="str">
        <f>IF(Kontaktandmed!$B$4=0,"",Kontaktandmed!$B$4)</f>
        <v>Saue vald</v>
      </c>
      <c r="B7" s="23" t="s">
        <v>135</v>
      </c>
      <c r="C7" s="23">
        <v>680</v>
      </c>
    </row>
    <row r="8" spans="1:3">
      <c r="A8" s="19" t="str">
        <f>IF(Kontaktandmed!$B$4=0,"",Kontaktandmed!$B$4)</f>
        <v>Saue vald</v>
      </c>
      <c r="B8" s="23" t="s">
        <v>136</v>
      </c>
      <c r="C8" s="23">
        <v>56</v>
      </c>
    </row>
    <row r="9" spans="1:3">
      <c r="A9" s="19" t="str">
        <f>IF(Kontaktandmed!$B$4=0,"",Kontaktandmed!$B$4)</f>
        <v>Saue vald</v>
      </c>
      <c r="B9" s="23" t="s">
        <v>137</v>
      </c>
      <c r="C9" s="23">
        <v>8</v>
      </c>
    </row>
    <row r="10" spans="1:3">
      <c r="A10" s="19" t="str">
        <f>IF(Kontaktandmed!$B$4=0,"",Kontaktandmed!$B$4)</f>
        <v>Saue vald</v>
      </c>
      <c r="B10" s="23" t="s">
        <v>138</v>
      </c>
      <c r="C10" s="23"/>
    </row>
    <row r="11" spans="1:3">
      <c r="A11" s="19" t="str">
        <f>IF(Kontaktandmed!$B$4=0,"",Kontaktandmed!$B$4)</f>
        <v>Saue vald</v>
      </c>
      <c r="B11" s="23" t="s">
        <v>139</v>
      </c>
      <c r="C11" s="23"/>
    </row>
    <row r="12" spans="1:3">
      <c r="A12" s="19" t="str">
        <f>IF(Kontaktandmed!$B$4=0,"",Kontaktandmed!$B$4)</f>
        <v>Saue vald</v>
      </c>
      <c r="B12" s="23" t="s">
        <v>140</v>
      </c>
      <c r="C12" s="23"/>
    </row>
    <row r="13" spans="1:3">
      <c r="A13" s="19" t="str">
        <f>IF(Kontaktandmed!$B$4=0,"",Kontaktandmed!$B$4)</f>
        <v>Saue vald</v>
      </c>
      <c r="B13" s="23" t="s">
        <v>141</v>
      </c>
      <c r="C13" s="23"/>
    </row>
    <row r="14" spans="1:3">
      <c r="A14" s="19" t="str">
        <f>IF(Kontaktandmed!$B$4=0,"",Kontaktandmed!$B$4)</f>
        <v>Saue vald</v>
      </c>
      <c r="B14" s="23" t="s">
        <v>142</v>
      </c>
      <c r="C14" s="23"/>
    </row>
    <row r="15" spans="1:3">
      <c r="A15" s="19" t="str">
        <f>IF(Kontaktandmed!$B$4=0,"",Kontaktandmed!$B$4)</f>
        <v>Saue vald</v>
      </c>
      <c r="B15" s="23" t="s">
        <v>143</v>
      </c>
      <c r="C15" s="23">
        <v>80</v>
      </c>
    </row>
    <row r="16" spans="1:3">
      <c r="A16" s="19" t="str">
        <f>IF(Kontaktandmed!$B$4=0,"",Kontaktandmed!$B$4)</f>
        <v>Saue vald</v>
      </c>
      <c r="B16" s="23" t="s">
        <v>144</v>
      </c>
      <c r="C16" s="23">
        <f>24+640</f>
        <v>664</v>
      </c>
    </row>
    <row r="17" spans="1:3">
      <c r="A17" s="19" t="str">
        <f>IF(Kontaktandmed!$B$4=0,"",Kontaktandmed!$B$4)</f>
        <v>Saue vald</v>
      </c>
      <c r="B17" s="23" t="s">
        <v>145</v>
      </c>
      <c r="C17" s="23"/>
    </row>
    <row r="18" spans="1:3">
      <c r="A18" s="19" t="str">
        <f>IF(Kontaktandmed!$B$4=0,"",Kontaktandmed!$B$4)</f>
        <v>Saue vald</v>
      </c>
      <c r="B18" s="23" t="s">
        <v>146</v>
      </c>
      <c r="C18" s="23">
        <f>136+136</f>
        <v>272</v>
      </c>
    </row>
    <row r="19" spans="1:3">
      <c r="A19" s="19" t="str">
        <f>IF(Kontaktandmed!$B$4=0,"",Kontaktandmed!$B$4)</f>
        <v>Saue vald</v>
      </c>
      <c r="B19" s="23" t="s">
        <v>147</v>
      </c>
      <c r="C19" s="23">
        <v>560</v>
      </c>
    </row>
    <row r="20" spans="1:3">
      <c r="A20" s="19" t="str">
        <f>IF(Kontaktandmed!$B$4=0,"",Kontaktandmed!$B$4)</f>
        <v>Saue vald</v>
      </c>
      <c r="B20" s="23" t="s">
        <v>148</v>
      </c>
      <c r="C20" s="23"/>
    </row>
    <row r="21" spans="1:3">
      <c r="A21" s="19" t="str">
        <f>IF(Kontaktandmed!$B$4=0,"",Kontaktandmed!$B$4)</f>
        <v>Saue vald</v>
      </c>
      <c r="B21" s="23" t="s">
        <v>149</v>
      </c>
      <c r="C21" s="23"/>
    </row>
    <row r="22" spans="1:3">
      <c r="A22" s="19" t="str">
        <f>IF(Kontaktandmed!$B$4=0,"",Kontaktandmed!$B$4)</f>
        <v>Saue vald</v>
      </c>
      <c r="B22" s="23" t="s">
        <v>150</v>
      </c>
      <c r="C22" s="23">
        <v>32</v>
      </c>
    </row>
    <row r="23" spans="1:3">
      <c r="A23" s="19"/>
      <c r="B23" s="23" t="s">
        <v>236</v>
      </c>
      <c r="C23" s="23">
        <v>546</v>
      </c>
    </row>
    <row r="24" spans="1:3">
      <c r="A24" s="19" t="str">
        <f>IF(Kontaktandmed!$B$4=0,"",Kontaktandmed!$B$4)</f>
        <v>Saue vald</v>
      </c>
      <c r="B24" s="23" t="s">
        <v>20</v>
      </c>
      <c r="C24" s="23">
        <f>224+1440</f>
        <v>1664</v>
      </c>
    </row>
    <row r="25" spans="1:3">
      <c r="A25" s="19" t="str">
        <f>IF(Kontaktandmed!$B$4=0,"",Kontaktandmed!$B$4)</f>
        <v>Saue vald</v>
      </c>
      <c r="B25" s="24" t="s">
        <v>151</v>
      </c>
      <c r="C25" s="24">
        <f>SUM(C3:C24)</f>
        <v>7626</v>
      </c>
    </row>
    <row r="27" spans="1:3" ht="30">
      <c r="A27" s="39" t="s">
        <v>237</v>
      </c>
      <c r="B27" s="62" t="s">
        <v>456</v>
      </c>
      <c r="C27" s="63"/>
    </row>
  </sheetData>
  <mergeCells count="1">
    <mergeCell ref="B27:C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"/>
  <sheetViews>
    <sheetView zoomScaleNormal="100" workbookViewId="0">
      <selection activeCell="E2" sqref="E2"/>
    </sheetView>
  </sheetViews>
  <sheetFormatPr defaultRowHeight="15"/>
  <cols>
    <col min="1" max="1" width="18.42578125" style="15" customWidth="1"/>
    <col min="2" max="2" width="8.5703125" style="15" bestFit="1" customWidth="1"/>
    <col min="3" max="3" width="28.5703125" style="15" bestFit="1" customWidth="1"/>
    <col min="4" max="4" width="27.42578125" style="15" bestFit="1" customWidth="1"/>
    <col min="5" max="6" width="16" style="15" customWidth="1"/>
  </cols>
  <sheetData>
    <row r="1" spans="1:7" ht="76.349999999999994" customHeight="1">
      <c r="A1" s="17" t="s">
        <v>28</v>
      </c>
      <c r="B1" s="17" t="s">
        <v>121</v>
      </c>
      <c r="C1" s="17" t="s">
        <v>207</v>
      </c>
      <c r="D1" s="17" t="s">
        <v>208</v>
      </c>
      <c r="E1" s="17" t="s">
        <v>209</v>
      </c>
      <c r="F1" s="17" t="s">
        <v>173</v>
      </c>
    </row>
    <row r="2" spans="1:7">
      <c r="A2" s="19" t="str">
        <f>IF(Kontaktandmed!$B$4=0,"",Kontaktandmed!$B$4)</f>
        <v>Saue vald</v>
      </c>
      <c r="B2" s="23" t="s">
        <v>13</v>
      </c>
      <c r="C2" s="23">
        <v>65</v>
      </c>
      <c r="D2" s="23">
        <v>1</v>
      </c>
      <c r="E2" s="43">
        <v>67</v>
      </c>
      <c r="F2" s="28">
        <f>C2/(E2-D2)</f>
        <v>0.98484848484848486</v>
      </c>
      <c r="G2" s="31" t="str">
        <f>IFERROR(IF(F2&gt;100%,"Palun vaata, kas esitatud andmed on 31.12. seisuga tööl olnud ametnike kohta",""),"")</f>
        <v/>
      </c>
    </row>
    <row r="3" spans="1:7">
      <c r="A3" s="19" t="str">
        <f>IF(Kontaktandmed!$B$4=0,"",Kontaktandmed!$B$4)</f>
        <v>Saue vald</v>
      </c>
      <c r="B3" s="23" t="s">
        <v>14</v>
      </c>
      <c r="C3" s="23">
        <v>29</v>
      </c>
      <c r="D3" s="23">
        <v>7</v>
      </c>
      <c r="E3" s="43">
        <f>COUNTIF('2. Personalistatistika'!C:C,'6. Hindamine'!B3)</f>
        <v>36</v>
      </c>
      <c r="F3" s="28">
        <f t="shared" ref="F3:F4" si="0">C3/(E3-D3)</f>
        <v>1</v>
      </c>
      <c r="G3" s="31" t="str">
        <f>IFERROR(IF(F3&gt;100%,"Palun vaata, kas esitatud andmed on 31.12. seisuga tööl olnud töötajate kohta",""),"")</f>
        <v/>
      </c>
    </row>
    <row r="4" spans="1:7">
      <c r="A4" s="19" t="str">
        <f>IF(Kontaktandmed!$B$4=0,"",Kontaktandmed!$B$4)</f>
        <v>Saue vald</v>
      </c>
      <c r="B4" s="19" t="s">
        <v>151</v>
      </c>
      <c r="C4" s="19">
        <f>SUM(C2:C3)</f>
        <v>94</v>
      </c>
      <c r="D4" s="19">
        <f>SUM(D2:D3)</f>
        <v>8</v>
      </c>
      <c r="E4" s="19">
        <f>SUM(E2:E3)</f>
        <v>103</v>
      </c>
      <c r="F4" s="28">
        <f t="shared" si="0"/>
        <v>0.98947368421052628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"/>
  <sheetViews>
    <sheetView workbookViewId="0">
      <pane ySplit="1" topLeftCell="A2" activePane="bottomLeft" state="frozen"/>
      <selection pane="bottomLeft" activeCell="J10" sqref="J10"/>
    </sheetView>
  </sheetViews>
  <sheetFormatPr defaultRowHeight="15"/>
  <cols>
    <col min="1" max="2" width="15.5703125" style="15" customWidth="1"/>
    <col min="3" max="3" width="28" style="15" customWidth="1"/>
    <col min="4" max="4" width="27" style="15" customWidth="1"/>
    <col min="5" max="7" width="15.5703125" style="15" customWidth="1"/>
    <col min="8" max="8" width="13.42578125" style="15" bestFit="1" customWidth="1"/>
    <col min="9" max="9" width="11.42578125" style="15" bestFit="1" customWidth="1"/>
    <col min="10" max="10" width="13.5703125" style="15" bestFit="1" customWidth="1"/>
  </cols>
  <sheetData>
    <row r="1" spans="1:11" ht="111.6" customHeight="1">
      <c r="A1" s="17" t="s">
        <v>28</v>
      </c>
      <c r="B1" s="17" t="s">
        <v>122</v>
      </c>
      <c r="C1" s="17" t="s">
        <v>235</v>
      </c>
      <c r="D1" s="17" t="s">
        <v>202</v>
      </c>
      <c r="E1" s="17" t="s">
        <v>152</v>
      </c>
      <c r="F1" s="17" t="s">
        <v>153</v>
      </c>
      <c r="G1" s="17" t="s">
        <v>154</v>
      </c>
      <c r="H1" s="17" t="s">
        <v>24</v>
      </c>
      <c r="I1" s="17" t="s">
        <v>155</v>
      </c>
      <c r="J1" s="17" t="s">
        <v>156</v>
      </c>
      <c r="K1" s="36" t="s">
        <v>186</v>
      </c>
    </row>
    <row r="2" spans="1:11">
      <c r="A2" s="44" t="str">
        <f>IF(Kontaktandmed!$B$4=0,"",Kontaktandmed!$B$4)</f>
        <v>Saue vald</v>
      </c>
      <c r="B2" s="15" t="s">
        <v>244</v>
      </c>
      <c r="C2" s="59" t="s">
        <v>370</v>
      </c>
      <c r="D2" s="15" t="s">
        <v>20</v>
      </c>
      <c r="E2" s="15">
        <v>1</v>
      </c>
      <c r="F2" s="15" t="s">
        <v>13</v>
      </c>
      <c r="G2" s="15" t="s">
        <v>198</v>
      </c>
      <c r="H2" s="15" t="s">
        <v>25</v>
      </c>
      <c r="I2" s="15">
        <v>4</v>
      </c>
      <c r="J2" s="15">
        <v>1</v>
      </c>
      <c r="K2" s="38" t="str">
        <f>IF((SUM(J2:J3988))-(COUNTIFS('4. Tulemised'!D2:D4000,"&gt; "))=0,"OK","Kontrolli")</f>
        <v>OK</v>
      </c>
    </row>
    <row r="3" spans="1:11">
      <c r="A3" s="44" t="str">
        <f>IF(Kontaktandmed!$B$4=0,"",Kontaktandmed!$B$4)</f>
        <v>Saue vald</v>
      </c>
      <c r="B3" s="15" t="s">
        <v>244</v>
      </c>
      <c r="C3" s="59" t="s">
        <v>395</v>
      </c>
      <c r="D3" s="15" t="s">
        <v>20</v>
      </c>
      <c r="E3" s="15">
        <v>1</v>
      </c>
      <c r="F3" s="15" t="s">
        <v>13</v>
      </c>
      <c r="G3" s="15" t="s">
        <v>198</v>
      </c>
      <c r="H3" s="15" t="s">
        <v>25</v>
      </c>
      <c r="I3" s="15">
        <v>11</v>
      </c>
      <c r="J3" s="15">
        <v>1</v>
      </c>
    </row>
    <row r="4" spans="1:11">
      <c r="A4" s="44" t="str">
        <f>IF(Kontaktandmed!$B$4=0,"",Kontaktandmed!$B$4)</f>
        <v>Saue vald</v>
      </c>
      <c r="B4" s="15" t="s">
        <v>244</v>
      </c>
      <c r="C4" s="59" t="s">
        <v>264</v>
      </c>
      <c r="D4" s="15" t="s">
        <v>20</v>
      </c>
      <c r="E4" s="15">
        <v>1</v>
      </c>
      <c r="F4" s="15" t="s">
        <v>13</v>
      </c>
      <c r="G4" s="15" t="s">
        <v>198</v>
      </c>
      <c r="H4" s="15" t="s">
        <v>25</v>
      </c>
      <c r="I4" s="15">
        <v>2</v>
      </c>
      <c r="J4" s="15">
        <v>1</v>
      </c>
    </row>
    <row r="5" spans="1:11">
      <c r="A5" s="44" t="str">
        <f>IF(Kontaktandmed!$B$4=0,"",Kontaktandmed!$B$4)</f>
        <v>Saue vald</v>
      </c>
      <c r="B5" s="15" t="s">
        <v>244</v>
      </c>
      <c r="C5" s="59" t="s">
        <v>374</v>
      </c>
      <c r="D5" s="15" t="s">
        <v>20</v>
      </c>
      <c r="E5" s="15">
        <v>1</v>
      </c>
      <c r="F5" s="15" t="s">
        <v>13</v>
      </c>
      <c r="G5" s="15" t="s">
        <v>198</v>
      </c>
      <c r="H5" s="15" t="s">
        <v>25</v>
      </c>
      <c r="I5" s="15">
        <v>7</v>
      </c>
      <c r="J5" s="15">
        <v>1</v>
      </c>
    </row>
    <row r="6" spans="1:11">
      <c r="A6" s="44" t="str">
        <f>IF(Kontaktandmed!$B$4=0,"",Kontaktandmed!$B$4)</f>
        <v>Saue vald</v>
      </c>
      <c r="B6" s="15" t="s">
        <v>244</v>
      </c>
      <c r="C6" s="59" t="s">
        <v>450</v>
      </c>
      <c r="D6" s="15" t="s">
        <v>222</v>
      </c>
      <c r="E6" s="15">
        <v>1</v>
      </c>
      <c r="F6" s="15" t="s">
        <v>14</v>
      </c>
      <c r="G6" s="15" t="s">
        <v>198</v>
      </c>
      <c r="H6" s="15" t="s">
        <v>27</v>
      </c>
      <c r="I6" s="15">
        <v>1</v>
      </c>
      <c r="J6" s="15">
        <v>1</v>
      </c>
    </row>
    <row r="7" spans="1:11">
      <c r="A7" s="44" t="str">
        <f>IF(Kontaktandmed!$B$4=0,"",Kontaktandmed!$B$4)</f>
        <v>Saue vald</v>
      </c>
      <c r="B7" s="15" t="s">
        <v>244</v>
      </c>
      <c r="C7" s="59" t="s">
        <v>451</v>
      </c>
      <c r="D7" s="15" t="s">
        <v>201</v>
      </c>
      <c r="E7" s="15">
        <v>1</v>
      </c>
      <c r="F7" s="15" t="s">
        <v>14</v>
      </c>
      <c r="G7" s="15" t="s">
        <v>198</v>
      </c>
      <c r="H7" s="15" t="s">
        <v>25</v>
      </c>
      <c r="I7" s="15">
        <v>8</v>
      </c>
      <c r="J7" s="15">
        <v>1</v>
      </c>
    </row>
    <row r="8" spans="1:11">
      <c r="A8" s="44" t="str">
        <f>IF(Kontaktandmed!$B$4=0,"",Kontaktandmed!$B$4)</f>
        <v>Saue vald</v>
      </c>
      <c r="B8" s="15" t="s">
        <v>244</v>
      </c>
      <c r="C8" s="59" t="s">
        <v>452</v>
      </c>
      <c r="D8" s="15" t="s">
        <v>217</v>
      </c>
      <c r="E8" s="15">
        <v>1</v>
      </c>
      <c r="F8" s="15" t="s">
        <v>14</v>
      </c>
      <c r="G8" s="15" t="s">
        <v>198</v>
      </c>
      <c r="H8" s="15" t="s">
        <v>25</v>
      </c>
      <c r="I8" s="15">
        <v>17</v>
      </c>
      <c r="J8" s="15">
        <v>1</v>
      </c>
    </row>
    <row r="9" spans="1:11">
      <c r="A9" s="44" t="str">
        <f>IF(Kontaktandmed!$B$4=0,"",Kontaktandmed!$B$4)</f>
        <v>Saue vald</v>
      </c>
      <c r="B9" s="15" t="s">
        <v>244</v>
      </c>
      <c r="C9" s="59" t="s">
        <v>453</v>
      </c>
      <c r="D9" s="15" t="s">
        <v>20</v>
      </c>
      <c r="E9" s="15">
        <v>1</v>
      </c>
      <c r="F9" s="15" t="s">
        <v>14</v>
      </c>
      <c r="G9" s="15" t="s">
        <v>198</v>
      </c>
      <c r="H9" s="15" t="s">
        <v>25</v>
      </c>
      <c r="I9" s="15">
        <v>1</v>
      </c>
      <c r="J9" s="15">
        <v>1</v>
      </c>
    </row>
    <row r="10" spans="1:11">
      <c r="A10" s="44" t="str">
        <f>IF(Kontaktandmed!$B$4=0,"",Kontaktandmed!$B$4)</f>
        <v>Saue vald</v>
      </c>
      <c r="B10" s="15" t="s">
        <v>244</v>
      </c>
      <c r="C10" s="59" t="s">
        <v>454</v>
      </c>
      <c r="D10" s="15" t="s">
        <v>20</v>
      </c>
      <c r="E10" s="15">
        <v>3</v>
      </c>
      <c r="F10" s="15" t="s">
        <v>14</v>
      </c>
      <c r="G10" s="15" t="s">
        <v>198</v>
      </c>
      <c r="H10" s="15" t="s">
        <v>25</v>
      </c>
      <c r="I10" s="15">
        <v>5</v>
      </c>
      <c r="J10" s="15">
        <v>3</v>
      </c>
    </row>
    <row r="11" spans="1:11">
      <c r="A11" s="44" t="str">
        <f>IF(Kontaktandmed!$B$4=0,"",Kontaktandmed!$B$4)</f>
        <v>Saue vald</v>
      </c>
      <c r="B11" s="15" t="s">
        <v>244</v>
      </c>
      <c r="C11" s="59" t="s">
        <v>455</v>
      </c>
      <c r="D11" s="15" t="s">
        <v>20</v>
      </c>
      <c r="E11" s="15">
        <v>1</v>
      </c>
      <c r="F11" s="15" t="s">
        <v>14</v>
      </c>
      <c r="G11" s="15" t="s">
        <v>198</v>
      </c>
      <c r="H11" s="15" t="s">
        <v>27</v>
      </c>
      <c r="I11" s="15">
        <v>1</v>
      </c>
      <c r="J11" s="15">
        <v>1</v>
      </c>
    </row>
  </sheetData>
  <autoFilter ref="C1:C11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Klassifikaatorid!$A$35:$A$37</xm:f>
          </x14:formula1>
          <xm:sqref>H2:H88</xm:sqref>
        </x14:dataValidation>
        <x14:dataValidation type="list" allowBlank="1" showInputMessage="1">
          <x14:formula1>
            <xm:f>Klassifikaatorid!$A$18:$A$19</xm:f>
          </x14:formula1>
          <xm:sqref>F2:F89</xm:sqref>
        </x14:dataValidation>
        <x14:dataValidation type="list" allowBlank="1" showInputMessage="1">
          <x14:formula1>
            <xm:f>Klassifikaatorid!$A$22:$A$23</xm:f>
          </x14:formula1>
          <xm:sqref>G2:G88</xm:sqref>
        </x14:dataValidation>
        <x14:dataValidation type="list" allowBlank="1" showInputMessage="1" showErrorMessage="1">
          <x14:formula1>
            <xm:f>Klassifikaatorid!$A$122:$A$140</xm:f>
          </x14:formula1>
          <xm:sqref>D2:D88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b3f125a-b09c-41f8-9fdf-eb0dda29056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F2CFE739A40E4498837D2EBE0B9F43" ma:contentTypeVersion="18" ma:contentTypeDescription="Create a new document." ma:contentTypeScope="" ma:versionID="744a36af1ca6f5f027a34034e6b9e72f">
  <xsd:schema xmlns:xsd="http://www.w3.org/2001/XMLSchema" xmlns:xs="http://www.w3.org/2001/XMLSchema" xmlns:p="http://schemas.microsoft.com/office/2006/metadata/properties" xmlns:ns3="8807bf3d-fa2d-4019-b927-bbc9743daf55" xmlns:ns4="8b3f125a-b09c-41f8-9fdf-eb0dda29056b" targetNamespace="http://schemas.microsoft.com/office/2006/metadata/properties" ma:root="true" ma:fieldsID="f8dda17c5d22b96048e166091c74494c" ns3:_="" ns4:_="">
    <xsd:import namespace="8807bf3d-fa2d-4019-b927-bbc9743daf55"/>
    <xsd:import namespace="8b3f125a-b09c-41f8-9fdf-eb0dda2905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7bf3d-fa2d-4019-b927-bbc9743daf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f125a-b09c-41f8-9fdf-eb0dda290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D5607B-3E23-4EF7-875F-683C4415B0CF}">
  <ds:schemaRefs>
    <ds:schemaRef ds:uri="http://purl.org/dc/terms/"/>
    <ds:schemaRef ds:uri="8807bf3d-fa2d-4019-b927-bbc9743daf55"/>
    <ds:schemaRef ds:uri="8b3f125a-b09c-41f8-9fdf-eb0dda29056b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EF47F5-8609-49D9-BD0F-0E6C4ECAB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7bf3d-fa2d-4019-b927-bbc9743daf55"/>
    <ds:schemaRef ds:uri="8b3f125a-b09c-41f8-9fdf-eb0dda2905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AE5321-1CF5-4BBE-A375-34FBECADB4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Kontaktandmed</vt:lpstr>
      <vt:lpstr>1. Keskmine teenistujate arv</vt:lpstr>
      <vt:lpstr>2. Personalistatistika</vt:lpstr>
      <vt:lpstr>3. Lahkumised</vt:lpstr>
      <vt:lpstr>4. Tulemised</vt:lpstr>
      <vt:lpstr>5.1. Koolitus</vt:lpstr>
      <vt:lpstr>5.2. Koolitus</vt:lpstr>
      <vt:lpstr>6. Hindamine</vt:lpstr>
      <vt:lpstr>7. Värbamine</vt:lpstr>
      <vt:lpstr>8. Keskmine palk</vt:lpstr>
      <vt:lpstr>9. Palk</vt:lpstr>
      <vt:lpstr>10. Personalijuhtimine</vt:lpstr>
      <vt:lpstr>Klassifikaatorid</vt:lpstr>
    </vt:vector>
  </TitlesOfParts>
  <Company>RIK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Lunts</dc:creator>
  <cp:lastModifiedBy>Sju Nuuter</cp:lastModifiedBy>
  <dcterms:created xsi:type="dcterms:W3CDTF">2020-12-14T08:54:27Z</dcterms:created>
  <dcterms:modified xsi:type="dcterms:W3CDTF">2024-02-19T11:33:55Z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0x01010048F2CFE739A40E4498837D2EBE0B9F43</vt:lpwstr>
  </property>
</Properties>
</file>